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15099\AppData\Local\rubicon\Acta Nova Client\Data\88597770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5" i="1"/>
  <c r="J12" i="1"/>
  <c r="J4" i="1"/>
  <c r="J2" i="1"/>
  <c r="E4" i="1"/>
  <c r="E2" i="1"/>
  <c r="C18" i="1" l="1"/>
  <c r="L12" i="1"/>
  <c r="G12" i="1"/>
  <c r="H12" i="1"/>
  <c r="I12" i="1"/>
  <c r="E12" i="1"/>
  <c r="F12" i="1"/>
  <c r="D12" i="1"/>
  <c r="L2" i="1"/>
  <c r="L3" i="1"/>
  <c r="I3" i="1"/>
  <c r="I2" i="1"/>
</calcChain>
</file>

<file path=xl/sharedStrings.xml><?xml version="1.0" encoding="utf-8"?>
<sst xmlns="http://schemas.openxmlformats.org/spreadsheetml/2006/main" count="33" uniqueCount="32">
  <si>
    <t>2.5 - 5.0</t>
  </si>
  <si>
    <t>2.1.3</t>
  </si>
  <si>
    <t>= 625'000/1'500'000</t>
  </si>
  <si>
    <t>1.0.5</t>
  </si>
  <si>
    <t>1.25 - 5.0</t>
  </si>
  <si>
    <t>Oggetto</t>
  </si>
  <si>
    <t>Fornitore</t>
  </si>
  <si>
    <t>Riferimento</t>
  </si>
  <si>
    <t>IVA escl.</t>
  </si>
  <si>
    <t>Parte d'impianto A</t>
  </si>
  <si>
    <t>Parte d'impianto B</t>
  </si>
  <si>
    <t>Parte d'impianto C</t>
  </si>
  <si>
    <t>Impresa x</t>
  </si>
  <si>
    <t>Interno</t>
  </si>
  <si>
    <t>Impresa y</t>
  </si>
  <si>
    <t>Contratto y (esterno)</t>
  </si>
  <si>
    <t>Contratto x (esterno)</t>
  </si>
  <si>
    <t>Tabella b (interna)</t>
  </si>
  <si>
    <t>Iscrivibile all'attivo 
(IVA escl.)</t>
  </si>
  <si>
    <t>Iscrivibile all'attivo</t>
  </si>
  <si>
    <t xml:space="preserve">Tasso di ammortamento </t>
  </si>
  <si>
    <t>Ammortamento 
(CHF)</t>
  </si>
  <si>
    <t>Margine OCIC</t>
  </si>
  <si>
    <t>Totale finanziamento FIF (50% dell'investimento complessivo)</t>
  </si>
  <si>
    <t>Importo restante FIF</t>
  </si>
  <si>
    <t>Quota FIF di investimenti iscrivibili all'attivo</t>
  </si>
  <si>
    <t>Investimenti non iscrivibili all'attivo (finanziati al 100% dal FIF)</t>
  </si>
  <si>
    <t>Contributo FIF (IVA incl.)</t>
  </si>
  <si>
    <t>INA (IVA escl.)</t>
  </si>
  <si>
    <t>A fondo perso Confederazione
41,67%</t>
  </si>
  <si>
    <t>IVA incl. (8,1 %)</t>
  </si>
  <si>
    <t>IVA sul contributo 
FIF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</si>
</sst>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3" fontId="0" fillId="0" borderId="0" xfId="0" applyNumberFormat="1"/>
    <xf numFmtId="0" fontId="0" fillId="2" borderId="0" xfId="0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3" fontId="0" fillId="0" borderId="0" xfId="0" applyNumberFormat="1" applyFill="1" applyBorder="1"/>
    <xf numFmtId="9" fontId="0" fillId="0" borderId="1" xfId="0" applyNumberFormat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" fontId="0" fillId="2" borderId="0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quotePrefix="1"/>
    <xf numFmtId="10" fontId="0" fillId="2" borderId="4" xfId="0" applyNumberFormat="1" applyFill="1" applyBorder="1"/>
    <xf numFmtId="3" fontId="0" fillId="0" borderId="14" xfId="0" applyNumberFormat="1" applyBorder="1"/>
    <xf numFmtId="0" fontId="0" fillId="0" borderId="14" xfId="0" applyBorder="1"/>
    <xf numFmtId="3" fontId="0" fillId="2" borderId="14" xfId="0" applyNumberFormat="1" applyFill="1" applyBorder="1"/>
    <xf numFmtId="0" fontId="0" fillId="2" borderId="14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12</xdr:row>
      <xdr:rowOff>57150</xdr:rowOff>
    </xdr:from>
    <xdr:to>
      <xdr:col>5</xdr:col>
      <xdr:colOff>619125</xdr:colOff>
      <xdr:row>17</xdr:row>
      <xdr:rowOff>57150</xdr:rowOff>
    </xdr:to>
    <xdr:cxnSp macro="">
      <xdr:nvCxnSpPr>
        <xdr:cNvPr id="3" name="Gerade Verbindung mit Pfeil 2"/>
        <xdr:cNvCxnSpPr/>
      </xdr:nvCxnSpPr>
      <xdr:spPr>
        <a:xfrm flipV="1">
          <a:off x="8048625" y="2733675"/>
          <a:ext cx="213360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6" name="Gerade Verbindung mit Pfeil 5"/>
        <xdr:cNvCxnSpPr/>
      </xdr:nvCxnSpPr>
      <xdr:spPr>
        <a:xfrm flipH="1" flipV="1">
          <a:off x="6896100" y="339090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N20" sqref="A1:N20"/>
    </sheetView>
  </sheetViews>
  <sheetFormatPr baseColWidth="10" defaultColWidth="11.42578125" defaultRowHeight="12.75" x14ac:dyDescent="0.2"/>
  <cols>
    <col min="1" max="1" width="52.28515625" customWidth="1"/>
    <col min="2" max="2" width="18.42578125" customWidth="1"/>
    <col min="3" max="3" width="26.42578125" customWidth="1"/>
    <col min="4" max="4" width="20.28515625" customWidth="1"/>
    <col min="5" max="5" width="20.140625" customWidth="1"/>
    <col min="6" max="6" width="19.5703125" customWidth="1"/>
    <col min="7" max="7" width="20.140625" customWidth="1"/>
    <col min="8" max="8" width="20.42578125" customWidth="1"/>
    <col min="9" max="10" width="17.7109375" customWidth="1"/>
    <col min="11" max="11" width="13.42578125" customWidth="1"/>
    <col min="12" max="12" width="17.28515625" customWidth="1"/>
    <col min="13" max="13" width="13" customWidth="1"/>
    <col min="14" max="14" width="13.28515625" customWidth="1"/>
  </cols>
  <sheetData>
    <row r="1" spans="1:14" ht="41.25" customHeight="1" x14ac:dyDescent="0.2">
      <c r="A1" s="1" t="s">
        <v>5</v>
      </c>
      <c r="B1" s="1" t="s">
        <v>6</v>
      </c>
      <c r="C1" s="1" t="s">
        <v>7</v>
      </c>
      <c r="D1" s="1" t="s">
        <v>8</v>
      </c>
      <c r="E1" s="1" t="s">
        <v>30</v>
      </c>
      <c r="F1" s="2" t="s">
        <v>18</v>
      </c>
      <c r="G1" s="1" t="s">
        <v>28</v>
      </c>
      <c r="H1" s="2" t="s">
        <v>29</v>
      </c>
      <c r="I1" s="1" t="s">
        <v>19</v>
      </c>
      <c r="J1" s="31" t="s">
        <v>31</v>
      </c>
      <c r="K1" s="3" t="s">
        <v>20</v>
      </c>
      <c r="L1" s="6" t="s">
        <v>21</v>
      </c>
      <c r="M1" s="2" t="s">
        <v>22</v>
      </c>
      <c r="N1" s="1" t="s">
        <v>7</v>
      </c>
    </row>
    <row r="2" spans="1:14" ht="12.75" customHeight="1" x14ac:dyDescent="0.2">
      <c r="A2" t="s">
        <v>9</v>
      </c>
      <c r="B2" t="s">
        <v>12</v>
      </c>
      <c r="C2" t="s">
        <v>16</v>
      </c>
      <c r="D2" s="5">
        <v>1000000</v>
      </c>
      <c r="E2" s="5">
        <f>D2*1.081</f>
        <v>1081000</v>
      </c>
      <c r="F2" s="5">
        <v>1000000</v>
      </c>
      <c r="G2" s="5">
        <v>0</v>
      </c>
      <c r="H2" s="5">
        <v>416667</v>
      </c>
      <c r="I2" s="5">
        <f>F2-H2</f>
        <v>583333</v>
      </c>
      <c r="J2" s="28">
        <f>H2*0.081</f>
        <v>33750.027000000002</v>
      </c>
      <c r="K2" s="10">
        <v>0.03</v>
      </c>
      <c r="L2" s="13">
        <f>K2*I2</f>
        <v>17499.989999999998</v>
      </c>
      <c r="M2" s="12" t="s">
        <v>0</v>
      </c>
      <c r="N2" s="11" t="s">
        <v>1</v>
      </c>
    </row>
    <row r="3" spans="1:14" ht="12.75" customHeight="1" x14ac:dyDescent="0.2">
      <c r="A3" t="s">
        <v>10</v>
      </c>
      <c r="B3" t="s">
        <v>13</v>
      </c>
      <c r="C3" t="s">
        <v>17</v>
      </c>
      <c r="D3" s="5">
        <v>500000</v>
      </c>
      <c r="E3" s="5">
        <v>500000</v>
      </c>
      <c r="F3" s="5">
        <v>500000</v>
      </c>
      <c r="G3" s="5">
        <v>0</v>
      </c>
      <c r="H3" s="5">
        <v>208333</v>
      </c>
      <c r="I3" s="5">
        <f>F3-H3</f>
        <v>291667</v>
      </c>
      <c r="J3" s="28"/>
      <c r="K3" s="10">
        <v>0.04</v>
      </c>
      <c r="L3" s="13">
        <f>K3*I3</f>
        <v>11666.68</v>
      </c>
      <c r="M3" s="12" t="s">
        <v>4</v>
      </c>
      <c r="N3" s="12" t="s">
        <v>3</v>
      </c>
    </row>
    <row r="4" spans="1:14" ht="12.75" customHeight="1" x14ac:dyDescent="0.2">
      <c r="A4" t="s">
        <v>11</v>
      </c>
      <c r="B4" t="s">
        <v>14</v>
      </c>
      <c r="C4" t="s">
        <v>15</v>
      </c>
      <c r="D4" s="5">
        <v>250000</v>
      </c>
      <c r="E4" s="5">
        <f>D4*1.081</f>
        <v>270250</v>
      </c>
      <c r="F4" s="5"/>
      <c r="G4" s="5">
        <v>250000</v>
      </c>
      <c r="H4" s="5">
        <v>0</v>
      </c>
      <c r="I4" s="5">
        <v>0</v>
      </c>
      <c r="J4" s="28">
        <f>G4*0.081</f>
        <v>20250</v>
      </c>
      <c r="K4" s="4"/>
      <c r="L4" s="9">
        <v>0</v>
      </c>
    </row>
    <row r="5" spans="1:14" ht="12.75" customHeight="1" x14ac:dyDescent="0.2">
      <c r="J5" s="29"/>
      <c r="K5" s="4"/>
      <c r="L5" s="7"/>
    </row>
    <row r="6" spans="1:14" ht="12.75" customHeight="1" x14ac:dyDescent="0.2">
      <c r="J6" s="29"/>
      <c r="K6" s="4"/>
      <c r="L6" s="7"/>
    </row>
    <row r="7" spans="1:14" ht="12.75" customHeight="1" x14ac:dyDescent="0.2">
      <c r="J7" s="29"/>
      <c r="K7" s="4"/>
      <c r="L7" s="7"/>
    </row>
    <row r="8" spans="1:14" ht="12.75" customHeight="1" x14ac:dyDescent="0.2">
      <c r="J8" s="29"/>
      <c r="K8" s="4"/>
      <c r="L8" s="7"/>
    </row>
    <row r="9" spans="1:14" ht="12.75" customHeight="1" x14ac:dyDescent="0.2">
      <c r="J9" s="29"/>
      <c r="K9" s="4"/>
      <c r="L9" s="7"/>
    </row>
    <row r="10" spans="1:14" ht="12.75" customHeight="1" x14ac:dyDescent="0.2">
      <c r="J10" s="29"/>
      <c r="K10" s="4"/>
      <c r="L10" s="7"/>
    </row>
    <row r="11" spans="1:14" ht="49.5" customHeight="1" x14ac:dyDescent="0.2">
      <c r="J11" s="29"/>
      <c r="K11" s="4"/>
      <c r="L11" s="7"/>
    </row>
    <row r="12" spans="1:14" x14ac:dyDescent="0.2">
      <c r="A12" s="8"/>
      <c r="B12" s="8"/>
      <c r="C12" s="8"/>
      <c r="D12" s="23">
        <f>SUM(D2:D4)</f>
        <v>1750000</v>
      </c>
      <c r="E12" s="23">
        <f t="shared" ref="E12:J12" si="0">SUM(E2:E4)</f>
        <v>1851250</v>
      </c>
      <c r="F12" s="23">
        <f t="shared" si="0"/>
        <v>1500000</v>
      </c>
      <c r="G12" s="23">
        <f t="shared" si="0"/>
        <v>250000</v>
      </c>
      <c r="H12" s="23">
        <f t="shared" si="0"/>
        <v>625000</v>
      </c>
      <c r="I12" s="23">
        <f t="shared" si="0"/>
        <v>875000</v>
      </c>
      <c r="J12" s="30">
        <f t="shared" si="0"/>
        <v>54000.027000000002</v>
      </c>
      <c r="K12" s="8"/>
      <c r="L12" s="23">
        <f>SUM(L2:L4)</f>
        <v>29166.67</v>
      </c>
      <c r="M12" s="8"/>
      <c r="N12" s="8"/>
    </row>
    <row r="15" spans="1:14" x14ac:dyDescent="0.2">
      <c r="A15" s="14" t="s">
        <v>23</v>
      </c>
      <c r="B15" s="15"/>
      <c r="C15" s="16">
        <f>D12*0.5</f>
        <v>875000</v>
      </c>
    </row>
    <row r="16" spans="1:14" x14ac:dyDescent="0.2">
      <c r="A16" s="17" t="s">
        <v>26</v>
      </c>
      <c r="B16" s="18"/>
      <c r="C16" s="19">
        <v>250000</v>
      </c>
    </row>
    <row r="17" spans="1:4" x14ac:dyDescent="0.2">
      <c r="A17" s="20" t="s">
        <v>24</v>
      </c>
      <c r="B17" s="21"/>
      <c r="C17" s="22">
        <v>625000</v>
      </c>
    </row>
    <row r="18" spans="1:4" x14ac:dyDescent="0.2">
      <c r="A18" s="24" t="s">
        <v>25</v>
      </c>
      <c r="B18" s="25"/>
      <c r="C18" s="27">
        <f>C17/F12</f>
        <v>0.41666666666666669</v>
      </c>
      <c r="D18" s="26" t="s">
        <v>2</v>
      </c>
    </row>
    <row r="20" spans="1:4" x14ac:dyDescent="0.2">
      <c r="A20" t="s">
        <v>27</v>
      </c>
      <c r="C20" s="5">
        <f>C15+J12</f>
        <v>929000.027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N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Elmar BAV</dc:creator>
  <cp:lastModifiedBy>Suter Elmar BAV</cp:lastModifiedBy>
  <dcterms:created xsi:type="dcterms:W3CDTF">2022-01-14T17:23:50Z</dcterms:created>
  <dcterms:modified xsi:type="dcterms:W3CDTF">2022-09-30T14:32:54Z</dcterms:modified>
</cp:coreProperties>
</file>