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O:\PK\km\Web (Inter- und Intranet)\_____2025\f &amp; i\Innovation RPV\"/>
    </mc:Choice>
  </mc:AlternateContent>
  <xr:revisionPtr revIDLastSave="0" documentId="13_ncr:1_{0A94F3CF-7844-4D28-9D0E-3A832EF7E58A}" xr6:coauthVersionLast="47" xr6:coauthVersionMax="47" xr10:uidLastSave="{00000000-0000-0000-0000-000000000000}"/>
  <bookViews>
    <workbookView xWindow="28680" yWindow="-120" windowWidth="29040" windowHeight="15720" firstSheet="1" activeTab="3" xr2:uid="{00000000-000D-0000-FFFF-FFFF00000000}"/>
  </bookViews>
  <sheets>
    <sheet name="Annexe 1_Planning" sheetId="7" r:id="rId1"/>
    <sheet name="Annexe 3_Budget &amp; Financement" sheetId="8" r:id="rId2"/>
    <sheet name="Annexe 6_ACB_exemple" sheetId="11" r:id="rId3"/>
    <sheet name="Annexe 6_ACB_modèle" sheetId="10" r:id="rId4"/>
  </sheets>
  <definedNames>
    <definedName name="Best" localSheetId="2">#REF!</definedName>
    <definedName name="Best" localSheetId="3">#REF!</definedName>
    <definedName name="Best">#REF!</definedName>
    <definedName name="_xlnm.Print_Area" localSheetId="3">'Annexe 6_ACB_modèle'!$A$1:$Q$52</definedName>
    <definedName name="Durée" localSheetId="2">#REF!</definedName>
    <definedName name="Durée" localSheetId="3">#REF!</definedName>
    <definedName name="Durée">#REF!</definedName>
    <definedName name="PVsingle" localSheetId="2">#REF!</definedName>
    <definedName name="PVsingle" localSheetId="3">#REF!</definedName>
    <definedName name="PVsingle">#REF!</definedName>
    <definedName name="Taux" localSheetId="2">'Annexe 6_ACB_exemple'!$J$10</definedName>
    <definedName name="Taux" localSheetId="3">'Annexe 6_ACB_modèle'!$J$10</definedName>
    <definedName name="Taux">#REF!</definedName>
    <definedName name="Trend" localSheetId="2">#REF!</definedName>
    <definedName name="Trend" localSheetId="3">#REF!</definedName>
    <definedName name="Trend">#REF!</definedName>
    <definedName name="Worst" localSheetId="2">#REF!</definedName>
    <definedName name="Worst" localSheetId="3">#REF!</definedName>
    <definedName name="Wor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1" l="1"/>
  <c r="O16" i="10"/>
  <c r="K10" i="8" l="1"/>
  <c r="K11" i="8"/>
  <c r="K12" i="8"/>
  <c r="K9" i="8"/>
  <c r="I9" i="8"/>
  <c r="D19" i="8"/>
  <c r="D13" i="8"/>
  <c r="I16" i="8"/>
  <c r="F19" i="8"/>
  <c r="F13" i="8" l="1"/>
  <c r="I10" i="8"/>
  <c r="I11" i="8"/>
  <c r="I12" i="8"/>
  <c r="K13" i="8"/>
  <c r="I18" i="8"/>
  <c r="I17" i="8"/>
  <c r="I19" i="8" s="1"/>
  <c r="G19" i="8"/>
  <c r="K36" i="10"/>
  <c r="K37" i="10"/>
  <c r="K38" i="10"/>
  <c r="K39" i="10"/>
  <c r="K40" i="10"/>
  <c r="K41" i="10"/>
  <c r="K42" i="10"/>
  <c r="K43" i="10"/>
  <c r="K44" i="10"/>
  <c r="K45" i="10"/>
  <c r="K46" i="10"/>
  <c r="K35" i="10"/>
  <c r="K36" i="11"/>
  <c r="K37" i="11"/>
  <c r="K38" i="11"/>
  <c r="K39" i="11"/>
  <c r="K40" i="11"/>
  <c r="K41" i="11"/>
  <c r="K42" i="11"/>
  <c r="K43" i="11"/>
  <c r="K44" i="11"/>
  <c r="K45" i="11"/>
  <c r="K46" i="11"/>
  <c r="K35" i="11"/>
  <c r="Q46" i="11"/>
  <c r="P46" i="11"/>
  <c r="O46" i="11"/>
  <c r="L46" i="11"/>
  <c r="Q45" i="11"/>
  <c r="P45" i="11"/>
  <c r="O45" i="11"/>
  <c r="L45" i="11"/>
  <c r="Q44" i="11"/>
  <c r="P44" i="11"/>
  <c r="O44" i="11"/>
  <c r="L44" i="11"/>
  <c r="Q43" i="11"/>
  <c r="P43" i="11"/>
  <c r="O43" i="11"/>
  <c r="L43" i="11"/>
  <c r="Q42" i="11"/>
  <c r="P42" i="11"/>
  <c r="O42" i="11"/>
  <c r="L42" i="11"/>
  <c r="Q41" i="11"/>
  <c r="P41" i="11"/>
  <c r="O41" i="11"/>
  <c r="L41" i="11"/>
  <c r="Q40" i="11"/>
  <c r="P40" i="11"/>
  <c r="O40" i="11"/>
  <c r="L40" i="11"/>
  <c r="Q39" i="11"/>
  <c r="P39" i="11"/>
  <c r="O39" i="11"/>
  <c r="L39" i="11"/>
  <c r="Q38" i="11"/>
  <c r="P38" i="11"/>
  <c r="O38" i="11"/>
  <c r="L38" i="11"/>
  <c r="Q37" i="11"/>
  <c r="P37" i="11"/>
  <c r="O37" i="11"/>
  <c r="L37" i="11"/>
  <c r="L36" i="11"/>
  <c r="P36" i="11" s="1"/>
  <c r="L35" i="11"/>
  <c r="Q27" i="11"/>
  <c r="P27" i="11"/>
  <c r="O27" i="11"/>
  <c r="L27" i="11"/>
  <c r="K27" i="11"/>
  <c r="Q26" i="11"/>
  <c r="P26" i="11"/>
  <c r="O26" i="11"/>
  <c r="L26" i="11"/>
  <c r="K26" i="11"/>
  <c r="Q25" i="11"/>
  <c r="P25" i="11"/>
  <c r="O25" i="11"/>
  <c r="L25" i="11"/>
  <c r="K25" i="11"/>
  <c r="Q24" i="11"/>
  <c r="P24" i="11"/>
  <c r="O24" i="11"/>
  <c r="L24" i="11"/>
  <c r="K24" i="11"/>
  <c r="Q23" i="11"/>
  <c r="P23" i="11"/>
  <c r="O23" i="11"/>
  <c r="L23" i="11"/>
  <c r="K23" i="11"/>
  <c r="Q22" i="11"/>
  <c r="P22" i="11"/>
  <c r="O22" i="11"/>
  <c r="L22" i="11"/>
  <c r="K22" i="11"/>
  <c r="Q21" i="11"/>
  <c r="P21" i="11"/>
  <c r="O21" i="11"/>
  <c r="L21" i="11"/>
  <c r="K21" i="11"/>
  <c r="Q20" i="11"/>
  <c r="P20" i="11"/>
  <c r="O20" i="11"/>
  <c r="L20" i="11"/>
  <c r="K20" i="11"/>
  <c r="L19" i="11"/>
  <c r="K19" i="11"/>
  <c r="L18" i="11"/>
  <c r="K18" i="11"/>
  <c r="L17" i="11"/>
  <c r="O17" i="11" s="1"/>
  <c r="Q16" i="11"/>
  <c r="P16" i="11"/>
  <c r="O16" i="11"/>
  <c r="L16" i="11"/>
  <c r="K16" i="11"/>
  <c r="O18" i="11" l="1"/>
  <c r="Q19" i="11"/>
  <c r="Q17" i="11"/>
  <c r="Q35" i="11"/>
  <c r="Q18" i="11"/>
  <c r="O19" i="11"/>
  <c r="O28" i="11" s="1"/>
  <c r="D51" i="11" s="1"/>
  <c r="P19" i="11"/>
  <c r="P17" i="11"/>
  <c r="Q36" i="11"/>
  <c r="Q47" i="11" s="1"/>
  <c r="F50" i="11" s="1"/>
  <c r="O36" i="11"/>
  <c r="O35" i="11"/>
  <c r="P35" i="11"/>
  <c r="P47" i="11" s="1"/>
  <c r="E50" i="11" s="1"/>
  <c r="P18" i="11"/>
  <c r="K17" i="10"/>
  <c r="K18" i="10"/>
  <c r="K19" i="10"/>
  <c r="K20" i="10"/>
  <c r="K21" i="10"/>
  <c r="K22" i="10"/>
  <c r="K23" i="10"/>
  <c r="K24" i="10"/>
  <c r="K25" i="10"/>
  <c r="K26" i="10"/>
  <c r="K27" i="10"/>
  <c r="K16" i="10"/>
  <c r="L17" i="10"/>
  <c r="L18" i="10"/>
  <c r="L19" i="10"/>
  <c r="L20" i="10"/>
  <c r="L21" i="10"/>
  <c r="L22" i="10"/>
  <c r="L23" i="10"/>
  <c r="L24" i="10"/>
  <c r="L25" i="10"/>
  <c r="L26" i="10"/>
  <c r="L27" i="10"/>
  <c r="L16" i="10"/>
  <c r="P28" i="11" l="1"/>
  <c r="E51" i="11" s="1"/>
  <c r="E53" i="11" s="1"/>
  <c r="Q28" i="11"/>
  <c r="F51" i="11" s="1"/>
  <c r="F53" i="11" s="1"/>
  <c r="O47" i="11"/>
  <c r="D50" i="11" s="1"/>
  <c r="D53" i="11" s="1"/>
  <c r="E52" i="11"/>
  <c r="Q38" i="10"/>
  <c r="Q39" i="10"/>
  <c r="Q40" i="10"/>
  <c r="Q41" i="10"/>
  <c r="Q42" i="10"/>
  <c r="Q43" i="10"/>
  <c r="Q44" i="10"/>
  <c r="Q45" i="10"/>
  <c r="P38" i="10"/>
  <c r="P39" i="10"/>
  <c r="P40" i="10"/>
  <c r="P41" i="10"/>
  <c r="P42" i="10"/>
  <c r="P43" i="10"/>
  <c r="P44" i="10"/>
  <c r="P45" i="10"/>
  <c r="O38" i="10"/>
  <c r="O39" i="10"/>
  <c r="O40" i="10"/>
  <c r="O41" i="10"/>
  <c r="O42" i="10"/>
  <c r="O43" i="10"/>
  <c r="O44" i="10"/>
  <c r="O45" i="10"/>
  <c r="Q22" i="10"/>
  <c r="Q23" i="10"/>
  <c r="Q24" i="10"/>
  <c r="Q25" i="10"/>
  <c r="Q26" i="10"/>
  <c r="Q27" i="10"/>
  <c r="Q17" i="10"/>
  <c r="Q18" i="10"/>
  <c r="Q16" i="10"/>
  <c r="P27" i="10"/>
  <c r="P17" i="10"/>
  <c r="P18" i="10"/>
  <c r="P22" i="10"/>
  <c r="P23" i="10"/>
  <c r="P24" i="10"/>
  <c r="P25" i="10"/>
  <c r="P26" i="10"/>
  <c r="P16" i="10"/>
  <c r="O17" i="10"/>
  <c r="O18" i="10"/>
  <c r="O22" i="10"/>
  <c r="O23" i="10"/>
  <c r="O24" i="10"/>
  <c r="O25" i="10"/>
  <c r="O26" i="10"/>
  <c r="O27" i="10"/>
  <c r="F52" i="11" l="1"/>
  <c r="D52" i="11"/>
  <c r="L46" i="10"/>
  <c r="L45" i="10"/>
  <c r="L44" i="10"/>
  <c r="L43" i="10"/>
  <c r="L42" i="10"/>
  <c r="L41" i="10"/>
  <c r="L40" i="10"/>
  <c r="L39" i="10"/>
  <c r="L38" i="10"/>
  <c r="L37" i="10"/>
  <c r="L36" i="10"/>
  <c r="L35" i="10"/>
  <c r="G13" i="8"/>
  <c r="I13" i="8" l="1"/>
  <c r="Q46" i="10"/>
  <c r="P46" i="10"/>
  <c r="O46" i="10"/>
  <c r="O35" i="10"/>
  <c r="P35" i="10"/>
  <c r="Q35" i="10"/>
  <c r="O20" i="10"/>
  <c r="Q20" i="10"/>
  <c r="P20" i="10"/>
  <c r="Q37" i="10"/>
  <c r="P37" i="10"/>
  <c r="O37" i="10"/>
  <c r="Q21" i="10"/>
  <c r="O21" i="10"/>
  <c r="P21" i="10"/>
  <c r="Q36" i="10"/>
  <c r="P36" i="10"/>
  <c r="O36" i="10"/>
  <c r="Q19" i="10"/>
  <c r="O19" i="10"/>
  <c r="P19" i="10"/>
  <c r="O47" i="10" l="1"/>
  <c r="D50" i="10" s="1"/>
  <c r="Q28" i="10"/>
  <c r="F51" i="10" s="1"/>
  <c r="Q47" i="10"/>
  <c r="P47" i="10"/>
  <c r="E50" i="10" s="1"/>
  <c r="P28" i="10"/>
  <c r="E51" i="10" s="1"/>
  <c r="O28" i="10"/>
  <c r="D51" i="10" s="1"/>
  <c r="E53" i="10" l="1"/>
  <c r="D53" i="10"/>
  <c r="F52" i="10"/>
  <c r="F50" i="10"/>
  <c r="F53" i="10" s="1"/>
  <c r="E52" i="10"/>
  <c r="D52" i="10"/>
</calcChain>
</file>

<file path=xl/sharedStrings.xml><?xml version="1.0" encoding="utf-8"?>
<sst xmlns="http://schemas.openxmlformats.org/spreadsheetml/2006/main" count="266" uniqueCount="112">
  <si>
    <t xml:space="preserve">Durée de l'analyse: </t>
  </si>
  <si>
    <t>ans</t>
  </si>
  <si>
    <t>Désignation</t>
  </si>
  <si>
    <t>Trend</t>
  </si>
  <si>
    <t>Best</t>
  </si>
  <si>
    <t>Worst</t>
  </si>
  <si>
    <t>Type de paiement</t>
  </si>
  <si>
    <t>Nbre de paiement (caché)</t>
  </si>
  <si>
    <t>Taux équivalent (caché)</t>
  </si>
  <si>
    <t>Liste</t>
  </si>
  <si>
    <t>sélectionnez</t>
  </si>
  <si>
    <t>Id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</si>
  <si>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</si>
  <si>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</si>
  <si>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</si>
  <si>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</si>
  <si>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</si>
  <si>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</si>
  <si>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</si>
  <si>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</si>
  <si>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</si>
  <si>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</si>
  <si>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</si>
  <si>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</si>
  <si>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</si>
  <si>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</si>
  <si>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</si>
  <si>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</si>
  <si>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</si>
  <si>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</si>
  <si>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</si>
  <si>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</si>
  <si>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</si>
  <si>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</si>
  <si>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</si>
  <si>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</si>
  <si>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unique</t>
  </si>
  <si>
    <t>périodique</t>
  </si>
  <si>
    <t>Année du paiement unique</t>
  </si>
  <si>
    <t>Total des bénéfices</t>
  </si>
  <si>
    <t>Total des coûts</t>
  </si>
  <si>
    <t>Récurrence des paiements [en année]</t>
  </si>
  <si>
    <t>Annexe 1 Planning</t>
  </si>
  <si>
    <t>Titre des lots selon tableau du chap. 3.3</t>
  </si>
  <si>
    <t>Début du projet</t>
  </si>
  <si>
    <t>Fin du projet</t>
  </si>
  <si>
    <t xml:space="preserve">CHF </t>
  </si>
  <si>
    <t>CHF</t>
  </si>
  <si>
    <t>Coûts</t>
  </si>
  <si>
    <t>… (ajouter des lignes si nécessaire)</t>
  </si>
  <si>
    <t>Prestations propres</t>
  </si>
  <si>
    <t>Contributions de l'OFT</t>
  </si>
  <si>
    <t>Contributions d'autres sources</t>
  </si>
  <si>
    <t>Total financement</t>
  </si>
  <si>
    <t>[Partenaire 2]</t>
  </si>
  <si>
    <t>Taux d'actualisation:</t>
  </si>
  <si>
    <t>Résultats en valeurs actualisées</t>
  </si>
  <si>
    <r>
      <t>Année du 1</t>
    </r>
    <r>
      <rPr>
        <b/>
        <vertAlign val="superscript"/>
        <sz val="12"/>
        <color theme="0"/>
        <rFont val="Calibri"/>
        <family val="2"/>
        <scheme val="minor"/>
      </rPr>
      <t>er</t>
    </r>
    <r>
      <rPr>
        <b/>
        <sz val="12"/>
        <color theme="0"/>
        <rFont val="Calibri"/>
        <family val="2"/>
        <scheme val="minor"/>
      </rPr>
      <t xml:space="preserve"> paiement périodique</t>
    </r>
  </si>
  <si>
    <r>
      <t xml:space="preserve">Année du dernier paiement </t>
    </r>
    <r>
      <rPr>
        <sz val="12"/>
        <color theme="0"/>
        <rFont val="Calibri"/>
        <family val="2"/>
        <scheme val="minor"/>
      </rPr>
      <t>(option)</t>
    </r>
  </si>
  <si>
    <r>
      <t>Année du dernier paiement</t>
    </r>
    <r>
      <rPr>
        <sz val="12"/>
        <color theme="0"/>
        <rFont val="Calibri"/>
        <family val="2"/>
        <scheme val="minor"/>
      </rPr>
      <t xml:space="preserve"> (option)</t>
    </r>
  </si>
  <si>
    <t xml:space="preserve">Requérant: </t>
  </si>
  <si>
    <t>Date:</t>
  </si>
  <si>
    <t>Données/ inputs</t>
  </si>
  <si>
    <t>COÛTS en CHF:</t>
  </si>
  <si>
    <t>BÉNÉFICES en CHF:</t>
  </si>
  <si>
    <t>Informations / hypothèses</t>
  </si>
  <si>
    <t>Annexe 3 Budget et Financement</t>
  </si>
  <si>
    <t>Muster SA</t>
  </si>
  <si>
    <t>Equipement d'atelier</t>
  </si>
  <si>
    <t xml:space="preserve">Achat d'un équipement pour l'atelier, paiement sur trésorerie au début du projet </t>
  </si>
  <si>
    <t>50 systèmes innovants</t>
  </si>
  <si>
    <t>Achat de 50 systèmes innovants, prix d'achat unitaire CHF 15'000 (Trend), financé à crédit, 4% d'intérêt sur 10 ans à partir de la première année. Annuité de CHF 92'468 (voir fonction Excel VPM(4%;10;750000).</t>
  </si>
  <si>
    <t>Maintenance courante</t>
  </si>
  <si>
    <t>Coûts supplémentaires pour la maintenance courante, (Trend) CHF 5000 par an dès la première année</t>
  </si>
  <si>
    <t>Maintenance lourde</t>
  </si>
  <si>
    <t>Coûts supplémentaires pour la maintenance lourde, (Trend) CHF 100'000 tous les 3 ans dès la 3e année.</t>
  </si>
  <si>
    <t>Recyclage</t>
  </si>
  <si>
    <t>Coûts de recyclage des 50 systèmes innovants en fin de projet</t>
  </si>
  <si>
    <t>Vente de billets de transport</t>
  </si>
  <si>
    <t>Revenus annuels supplémentaires relatifs à la vente de billets de transport, dès la première année</t>
  </si>
  <si>
    <t>Coûts d'exploitation</t>
  </si>
  <si>
    <t>Réduction des coûts annuels d'exploitation dès la première année.</t>
  </si>
  <si>
    <t>ANNEXE 6: ANALYSE COÛT-BÉNÉFICE (Exemple)</t>
  </si>
  <si>
    <t>ANNEXE 6: ANALYSE COÛT-BÉNÉFICE</t>
  </si>
  <si>
    <t>[ET/Porteur du projet]</t>
  </si>
  <si>
    <t>[Lot de travaux n° 1: …]</t>
  </si>
  <si>
    <t>[Lot de travaux n° 2: …]</t>
  </si>
  <si>
    <t>[Lot de travaux n° 3: …]</t>
  </si>
  <si>
    <t>[Lot de travaux n° 4: …]</t>
  </si>
  <si>
    <t>[Lot de travaux n° 5: …]</t>
  </si>
  <si>
    <t>Tous les coûts s'entendent hors TVA.</t>
  </si>
  <si>
    <t>Répartition des coûts entre les acteurs du projet</t>
  </si>
  <si>
    <t>TOTAL</t>
  </si>
  <si>
    <t>[Partenaire 3]</t>
  </si>
  <si>
    <t>[Lot de travaux n° 1]</t>
  </si>
  <si>
    <t>[Lot de travaux n° 2]</t>
  </si>
  <si>
    <t>[Lot de travaux n° 3]</t>
  </si>
  <si>
    <t>202x</t>
  </si>
  <si>
    <t>1. Budget:</t>
  </si>
  <si>
    <t>2. Financement:</t>
  </si>
  <si>
    <r>
      <t xml:space="preserve">Paiement </t>
    </r>
    <r>
      <rPr>
        <sz val="12"/>
        <color rgb="FFFF0000"/>
        <rFont val="Calibri (Corps)"/>
      </rPr>
      <t>(doit correspondre aux indications du chap. 5 du formulaire de demande)</t>
    </r>
  </si>
  <si>
    <t>Rapport intermédiaire</t>
  </si>
  <si>
    <t>Rapport final</t>
  </si>
  <si>
    <t>Coûts internes</t>
  </si>
  <si>
    <t>Coûts externes 
(sujet à TVA)</t>
  </si>
  <si>
    <t>Total Coûts externes 
(sujet à la TVA)</t>
  </si>
  <si>
    <t>Rapport bénéfice - coût (RBC)</t>
  </si>
  <si>
    <t>Valeur actuelle nette (VAN)</t>
  </si>
  <si>
    <t>Nom du projet:</t>
  </si>
  <si>
    <t>© Programme d'encouragement de l'innovation dans le transport public de voyageurs</t>
  </si>
  <si>
    <r>
      <rPr>
        <sz val="10"/>
        <color theme="1"/>
        <rFont val="Arial"/>
        <family val="2"/>
      </rPr>
      <t>©</t>
    </r>
    <r>
      <rPr>
        <sz val="8.1999999999999993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Programme d'encouragement de l'innovation dans le transport public de voyageurs</t>
    </r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</si>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</sst>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CHF&quot;;[Red]\-#,##0.00\ &quot;CHF&quot;"/>
    <numFmt numFmtId="165" formatCode="_-* #,##0.00_-;\-* #,##0.00_-;_-* &quot;-&quot;??_-;_-@_-"/>
    <numFmt numFmtId="166" formatCode="_-* #,##0_-;\-* #,##0_-;_-* &quot;-&quot;??_-;_-@_-"/>
    <numFmt numFmtId="167" formatCode="#,##0.00_ ;\-#,##0.00\ "/>
    <numFmt numFmtId="168" formatCode="0.0%"/>
    <numFmt numFmtId="169" formatCode="#,##0_ ;\-#,##0\ "/>
  </numFmts>
  <fonts count="27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 (Corps)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1999999999999993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/>
      </right>
      <top/>
      <bottom style="thin">
        <color theme="4" tint="0.39994506668294322"/>
      </bottom>
      <diagonal/>
    </border>
    <border>
      <left style="medium">
        <color theme="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/>
      </left>
      <right style="thin">
        <color theme="4" tint="0.39994506668294322"/>
      </right>
      <top style="thin">
        <color theme="4" tint="0.39994506668294322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indexed="64"/>
      </top>
      <bottom style="medium">
        <color theme="4"/>
      </bottom>
      <diagonal/>
    </border>
    <border>
      <left style="thin">
        <color theme="4" tint="0.39994506668294322"/>
      </left>
      <right style="medium">
        <color theme="4"/>
      </right>
      <top style="thin">
        <color theme="4" tint="0.39994506668294322"/>
      </top>
      <bottom style="medium">
        <color theme="4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 style="thin">
        <color theme="4"/>
      </left>
      <right style="thin">
        <color theme="4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0.39994506668294322"/>
      </right>
      <top/>
      <bottom style="thin">
        <color theme="5" tint="0.39994506668294322"/>
      </bottom>
      <diagonal/>
    </border>
    <border>
      <left style="medium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medium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thin">
        <color theme="5" tint="0.39994506668294322"/>
      </left>
      <right style="medium">
        <color theme="5" tint="0.39994506668294322"/>
      </right>
      <top style="thin">
        <color theme="5" tint="0.39994506668294322"/>
      </top>
      <bottom style="medium">
        <color theme="5" tint="0.39994506668294322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9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8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9" xfId="0" applyBorder="1" applyAlignment="1">
      <alignment horizontal="left"/>
    </xf>
    <xf numFmtId="0" fontId="0" fillId="0" borderId="10" xfId="0" applyBorder="1"/>
    <xf numFmtId="0" fontId="6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left"/>
    </xf>
    <xf numFmtId="0" fontId="0" fillId="9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2" xfId="0" applyFont="1" applyBorder="1"/>
    <xf numFmtId="0" fontId="0" fillId="0" borderId="15" xfId="0" applyBorder="1"/>
    <xf numFmtId="0" fontId="5" fillId="0" borderId="10" xfId="0" applyFont="1" applyBorder="1"/>
    <xf numFmtId="0" fontId="12" fillId="9" borderId="10" xfId="0" applyFont="1" applyFill="1" applyBorder="1"/>
    <xf numFmtId="0" fontId="13" fillId="0" borderId="10" xfId="0" applyFont="1" applyBorder="1"/>
    <xf numFmtId="0" fontId="14" fillId="0" borderId="0" xfId="0" applyFont="1" applyAlignment="1">
      <alignment horizontal="left"/>
    </xf>
    <xf numFmtId="0" fontId="15" fillId="0" borderId="0" xfId="0" applyFont="1"/>
    <xf numFmtId="0" fontId="10" fillId="0" borderId="0" xfId="0" applyFont="1"/>
    <xf numFmtId="0" fontId="10" fillId="0" borderId="0" xfId="0" applyFont="1" applyProtection="1">
      <protection locked="0" hidden="1"/>
    </xf>
    <xf numFmtId="0" fontId="10" fillId="0" borderId="0" xfId="0" applyFont="1" applyAlignment="1">
      <alignment horizontal="center"/>
    </xf>
    <xf numFmtId="0" fontId="16" fillId="0" borderId="0" xfId="0" applyFont="1"/>
    <xf numFmtId="9" fontId="2" fillId="0" borderId="0" xfId="0" applyNumberFormat="1" applyFont="1" applyAlignment="1">
      <alignment horizontal="left"/>
    </xf>
    <xf numFmtId="0" fontId="7" fillId="0" borderId="0" xfId="0" applyFont="1" applyProtection="1">
      <protection locked="0" hidden="1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66" fontId="17" fillId="0" borderId="1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vertical="center"/>
    </xf>
    <xf numFmtId="167" fontId="6" fillId="0" borderId="2" xfId="1" applyNumberFormat="1" applyFont="1" applyBorder="1" applyAlignment="1">
      <alignment vertical="center"/>
    </xf>
    <xf numFmtId="0" fontId="6" fillId="4" borderId="0" xfId="0" applyFont="1" applyFill="1" applyAlignment="1">
      <alignment wrapText="1"/>
    </xf>
    <xf numFmtId="0" fontId="17" fillId="0" borderId="19" xfId="0" applyFont="1" applyBorder="1" applyAlignment="1" applyProtection="1">
      <alignment vertical="center"/>
      <protection locked="0"/>
    </xf>
    <xf numFmtId="166" fontId="17" fillId="0" borderId="19" xfId="1" applyNumberFormat="1" applyFont="1" applyBorder="1" applyAlignment="1" applyProtection="1">
      <alignment vertical="center"/>
      <protection locked="0"/>
    </xf>
    <xf numFmtId="1" fontId="17" fillId="0" borderId="19" xfId="1" applyNumberFormat="1" applyFont="1" applyBorder="1" applyAlignment="1" applyProtection="1">
      <alignment vertical="center"/>
      <protection locked="0"/>
    </xf>
    <xf numFmtId="1" fontId="17" fillId="0" borderId="20" xfId="1" applyNumberFormat="1" applyFont="1" applyBorder="1" applyAlignment="1" applyProtection="1">
      <alignment vertical="center"/>
      <protection locked="0"/>
    </xf>
    <xf numFmtId="166" fontId="17" fillId="0" borderId="19" xfId="1" applyNumberFormat="1" applyFont="1" applyBorder="1" applyAlignment="1" applyProtection="1">
      <alignment vertical="center"/>
      <protection locked="0" hidden="1"/>
    </xf>
    <xf numFmtId="10" fontId="17" fillId="0" borderId="19" xfId="2" applyNumberFormat="1" applyFont="1" applyBorder="1" applyAlignment="1" applyProtection="1">
      <alignment vertical="center"/>
      <protection locked="0" hidden="1"/>
    </xf>
    <xf numFmtId="166" fontId="17" fillId="0" borderId="0" xfId="1" applyNumberFormat="1" applyFont="1" applyAlignment="1">
      <alignment vertical="center"/>
    </xf>
    <xf numFmtId="166" fontId="17" fillId="0" borderId="22" xfId="1" applyNumberFormat="1" applyFont="1" applyBorder="1" applyAlignment="1">
      <alignment vertical="center"/>
    </xf>
    <xf numFmtId="0" fontId="17" fillId="0" borderId="21" xfId="0" applyFont="1" applyBorder="1" applyAlignment="1" applyProtection="1">
      <alignment vertical="center"/>
      <protection locked="0"/>
    </xf>
    <xf numFmtId="166" fontId="17" fillId="0" borderId="21" xfId="1" applyNumberFormat="1" applyFont="1" applyBorder="1" applyAlignment="1" applyProtection="1">
      <alignment vertical="center"/>
      <protection locked="0"/>
    </xf>
    <xf numFmtId="1" fontId="17" fillId="0" borderId="21" xfId="1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Protection="1">
      <protection locked="0" hidden="1"/>
    </xf>
    <xf numFmtId="0" fontId="17" fillId="0" borderId="23" xfId="0" applyFont="1" applyBorder="1" applyAlignment="1" applyProtection="1">
      <alignment vertical="center"/>
      <protection locked="0"/>
    </xf>
    <xf numFmtId="166" fontId="17" fillId="0" borderId="23" xfId="1" applyNumberFormat="1" applyFont="1" applyBorder="1" applyAlignment="1" applyProtection="1">
      <alignment vertical="center"/>
      <protection locked="0"/>
    </xf>
    <xf numFmtId="1" fontId="17" fillId="0" borderId="23" xfId="1" applyNumberFormat="1" applyFont="1" applyBorder="1" applyAlignment="1" applyProtection="1">
      <alignment vertical="center"/>
      <protection locked="0"/>
    </xf>
    <xf numFmtId="166" fontId="17" fillId="0" borderId="23" xfId="1" applyNumberFormat="1" applyFont="1" applyBorder="1" applyAlignment="1" applyProtection="1">
      <alignment vertical="center"/>
      <protection locked="0" hidden="1"/>
    </xf>
    <xf numFmtId="10" fontId="17" fillId="0" borderId="23" xfId="2" applyNumberFormat="1" applyFont="1" applyBorder="1" applyAlignment="1" applyProtection="1">
      <alignment vertical="center"/>
      <protection locked="0" hidden="1"/>
    </xf>
    <xf numFmtId="166" fontId="17" fillId="0" borderId="25" xfId="1" applyNumberFormat="1" applyFont="1" applyBorder="1" applyAlignment="1">
      <alignment vertical="center"/>
    </xf>
    <xf numFmtId="0" fontId="17" fillId="0" borderId="24" xfId="0" applyFont="1" applyBorder="1" applyAlignment="1" applyProtection="1">
      <alignment vertical="center"/>
      <protection locked="0"/>
    </xf>
    <xf numFmtId="166" fontId="17" fillId="0" borderId="24" xfId="1" applyNumberFormat="1" applyFont="1" applyBorder="1" applyAlignment="1" applyProtection="1">
      <alignment vertical="center"/>
      <protection locked="0"/>
    </xf>
    <xf numFmtId="1" fontId="17" fillId="0" borderId="24" xfId="1" applyNumberFormat="1" applyFont="1" applyBorder="1" applyAlignment="1" applyProtection="1">
      <alignment vertical="center"/>
      <protection locked="0"/>
    </xf>
    <xf numFmtId="10" fontId="17" fillId="0" borderId="24" xfId="2" applyNumberFormat="1" applyFont="1" applyBorder="1" applyAlignment="1" applyProtection="1">
      <alignment vertical="center"/>
      <protection locked="0" hidden="1"/>
    </xf>
    <xf numFmtId="0" fontId="2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2" borderId="26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7" xfId="0" applyFont="1" applyFill="1" applyBorder="1" applyAlignment="1" applyProtection="1">
      <alignment vertical="center" wrapText="1"/>
      <protection locked="0" hidden="1"/>
    </xf>
    <xf numFmtId="0" fontId="6" fillId="2" borderId="28" xfId="0" applyFont="1" applyFill="1" applyBorder="1" applyAlignment="1">
      <alignment vertical="center" wrapText="1"/>
    </xf>
    <xf numFmtId="166" fontId="17" fillId="0" borderId="34" xfId="1" applyNumberFormat="1" applyFont="1" applyBorder="1" applyAlignment="1" applyProtection="1">
      <alignment vertical="center"/>
      <protection locked="0"/>
    </xf>
    <xf numFmtId="1" fontId="17" fillId="0" borderId="34" xfId="1" applyNumberFormat="1" applyFont="1" applyBorder="1" applyAlignment="1" applyProtection="1">
      <alignment vertical="center"/>
      <protection locked="0"/>
    </xf>
    <xf numFmtId="1" fontId="17" fillId="0" borderId="35" xfId="1" applyNumberFormat="1" applyFont="1" applyBorder="1" applyAlignment="1" applyProtection="1">
      <alignment vertical="center"/>
      <protection locked="0"/>
    </xf>
    <xf numFmtId="0" fontId="17" fillId="0" borderId="29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 applyProtection="1">
      <alignment vertical="center"/>
      <protection locked="0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166" fontId="17" fillId="0" borderId="40" xfId="1" applyNumberFormat="1" applyFont="1" applyBorder="1" applyAlignment="1">
      <alignment vertical="center"/>
    </xf>
    <xf numFmtId="166" fontId="17" fillId="0" borderId="41" xfId="1" applyNumberFormat="1" applyFont="1" applyBorder="1" applyAlignment="1">
      <alignment vertical="center"/>
    </xf>
    <xf numFmtId="166" fontId="9" fillId="0" borderId="42" xfId="0" applyNumberFormat="1" applyFont="1" applyBorder="1" applyAlignment="1">
      <alignment vertical="center"/>
    </xf>
    <xf numFmtId="166" fontId="9" fillId="0" borderId="43" xfId="0" applyNumberFormat="1" applyFont="1" applyBorder="1" applyAlignment="1">
      <alignment vertical="center"/>
    </xf>
    <xf numFmtId="166" fontId="9" fillId="0" borderId="44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 hidden="1"/>
    </xf>
    <xf numFmtId="0" fontId="6" fillId="3" borderId="45" xfId="0" applyFont="1" applyFill="1" applyBorder="1" applyAlignment="1">
      <alignment vertical="center" wrapText="1"/>
    </xf>
    <xf numFmtId="0" fontId="6" fillId="3" borderId="46" xfId="0" applyFont="1" applyFill="1" applyBorder="1" applyAlignment="1">
      <alignment vertical="center" wrapText="1"/>
    </xf>
    <xf numFmtId="0" fontId="6" fillId="3" borderId="46" xfId="0" applyFont="1" applyFill="1" applyBorder="1" applyAlignment="1" applyProtection="1">
      <alignment vertical="center" wrapText="1"/>
      <protection locked="0" hidden="1"/>
    </xf>
    <xf numFmtId="0" fontId="6" fillId="3" borderId="47" xfId="0" applyFont="1" applyFill="1" applyBorder="1" applyAlignment="1">
      <alignment vertical="center" wrapText="1"/>
    </xf>
    <xf numFmtId="0" fontId="17" fillId="0" borderId="48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3" xfId="0" applyFont="1" applyBorder="1" applyAlignment="1" applyProtection="1">
      <alignment vertical="center"/>
      <protection locked="0"/>
    </xf>
    <xf numFmtId="166" fontId="17" fillId="0" borderId="53" xfId="1" applyNumberFormat="1" applyFont="1" applyBorder="1" applyAlignment="1" applyProtection="1">
      <alignment vertical="center"/>
      <protection locked="0"/>
    </xf>
    <xf numFmtId="1" fontId="17" fillId="0" borderId="53" xfId="1" applyNumberFormat="1" applyFont="1" applyBorder="1" applyAlignment="1" applyProtection="1">
      <alignment vertical="center"/>
      <protection locked="0"/>
    </xf>
    <xf numFmtId="10" fontId="17" fillId="0" borderId="53" xfId="2" applyNumberFormat="1" applyFont="1" applyBorder="1" applyAlignment="1" applyProtection="1">
      <alignment vertical="center"/>
      <protection locked="0" hidden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166" fontId="17" fillId="0" borderId="58" xfId="1" applyNumberFormat="1" applyFont="1" applyBorder="1" applyAlignment="1">
      <alignment vertical="center"/>
    </xf>
    <xf numFmtId="166" fontId="17" fillId="0" borderId="59" xfId="1" applyNumberFormat="1" applyFont="1" applyBorder="1" applyAlignment="1">
      <alignment vertical="center"/>
    </xf>
    <xf numFmtId="166" fontId="9" fillId="0" borderId="60" xfId="0" applyNumberFormat="1" applyFont="1" applyBorder="1" applyAlignment="1">
      <alignment vertical="center"/>
    </xf>
    <xf numFmtId="166" fontId="9" fillId="0" borderId="61" xfId="0" applyNumberFormat="1" applyFont="1" applyBorder="1" applyAlignment="1">
      <alignment vertical="center"/>
    </xf>
    <xf numFmtId="166" fontId="9" fillId="0" borderId="62" xfId="0" applyNumberFormat="1" applyFont="1" applyBorder="1" applyAlignment="1">
      <alignment vertical="center"/>
    </xf>
    <xf numFmtId="10" fontId="10" fillId="0" borderId="49" xfId="2" applyNumberFormat="1" applyFont="1" applyBorder="1" applyAlignment="1" applyProtection="1">
      <alignment horizontal="left" vertical="top" wrapText="1"/>
      <protection locked="0"/>
    </xf>
    <xf numFmtId="10" fontId="10" fillId="0" borderId="51" xfId="2" applyNumberFormat="1" applyFont="1" applyBorder="1" applyAlignment="1" applyProtection="1">
      <alignment horizontal="left" vertical="top" wrapText="1"/>
      <protection locked="0"/>
    </xf>
    <xf numFmtId="10" fontId="10" fillId="0" borderId="54" xfId="2" applyNumberFormat="1" applyFont="1" applyBorder="1" applyAlignment="1" applyProtection="1">
      <alignment horizontal="left" vertical="top" wrapText="1"/>
      <protection locked="0"/>
    </xf>
    <xf numFmtId="10" fontId="10" fillId="0" borderId="30" xfId="2" applyNumberFormat="1" applyFont="1" applyBorder="1" applyAlignment="1" applyProtection="1">
      <alignment horizontal="left" vertical="top" wrapText="1"/>
      <protection locked="0"/>
    </xf>
    <xf numFmtId="10" fontId="10" fillId="0" borderId="32" xfId="2" applyNumberFormat="1" applyFont="1" applyBorder="1" applyAlignment="1" applyProtection="1">
      <alignment horizontal="left" vertical="top" wrapText="1"/>
      <protection locked="0"/>
    </xf>
    <xf numFmtId="10" fontId="10" fillId="0" borderId="36" xfId="2" applyNumberFormat="1" applyFont="1" applyBorder="1" applyAlignment="1" applyProtection="1">
      <alignment horizontal="left" vertical="top" wrapText="1"/>
      <protection locked="0"/>
    </xf>
    <xf numFmtId="10" fontId="17" fillId="0" borderId="35" xfId="2" applyNumberFormat="1" applyFont="1" applyBorder="1" applyAlignment="1" applyProtection="1">
      <alignment vertical="center"/>
      <protection locked="0"/>
    </xf>
    <xf numFmtId="14" fontId="20" fillId="0" borderId="0" xfId="0" applyNumberFormat="1" applyFont="1" applyAlignment="1" applyProtection="1">
      <alignment horizontal="left"/>
      <protection locked="0"/>
    </xf>
    <xf numFmtId="164" fontId="10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horizontal="right"/>
    </xf>
    <xf numFmtId="0" fontId="9" fillId="0" borderId="7" xfId="0" applyFont="1" applyBorder="1"/>
    <xf numFmtId="3" fontId="0" fillId="0" borderId="7" xfId="0" applyNumberFormat="1" applyBorder="1"/>
    <xf numFmtId="3" fontId="0" fillId="0" borderId="7" xfId="0" applyNumberFormat="1" applyBorder="1" applyAlignment="1">
      <alignment horizontal="right"/>
    </xf>
    <xf numFmtId="0" fontId="22" fillId="0" borderId="0" xfId="0" applyFont="1"/>
    <xf numFmtId="0" fontId="0" fillId="0" borderId="63" xfId="0" applyBorder="1"/>
    <xf numFmtId="0" fontId="5" fillId="0" borderId="63" xfId="0" applyFont="1" applyBorder="1"/>
    <xf numFmtId="0" fontId="12" fillId="0" borderId="63" xfId="0" applyFont="1" applyBorder="1"/>
    <xf numFmtId="0" fontId="13" fillId="0" borderId="63" xfId="0" applyFont="1" applyBorder="1"/>
    <xf numFmtId="166" fontId="0" fillId="0" borderId="10" xfId="1" applyNumberFormat="1" applyFont="1" applyBorder="1" applyAlignment="1">
      <alignment horizontal="right"/>
    </xf>
    <xf numFmtId="166" fontId="22" fillId="9" borderId="10" xfId="1" applyNumberFormat="1" applyFont="1" applyFill="1" applyBorder="1" applyAlignment="1">
      <alignment horizontal="right"/>
    </xf>
    <xf numFmtId="166" fontId="22" fillId="0" borderId="10" xfId="1" applyNumberFormat="1" applyFont="1" applyBorder="1" applyAlignment="1">
      <alignment horizontal="right"/>
    </xf>
    <xf numFmtId="0" fontId="23" fillId="9" borderId="10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0" fillId="0" borderId="16" xfId="0" applyBorder="1"/>
    <xf numFmtId="0" fontId="10" fillId="0" borderId="64" xfId="0" applyFont="1" applyBorder="1" applyAlignment="1">
      <alignment vertical="center" wrapText="1"/>
    </xf>
    <xf numFmtId="0" fontId="10" fillId="8" borderId="64" xfId="0" applyFont="1" applyFill="1" applyBorder="1" applyAlignment="1">
      <alignment vertical="center" wrapText="1"/>
    </xf>
    <xf numFmtId="0" fontId="0" fillId="0" borderId="64" xfId="0" applyBorder="1"/>
    <xf numFmtId="168" fontId="2" fillId="0" borderId="0" xfId="0" applyNumberFormat="1" applyFont="1" applyAlignment="1">
      <alignment horizontal="left" vertical="center"/>
    </xf>
    <xf numFmtId="0" fontId="0" fillId="9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169" fontId="6" fillId="0" borderId="1" xfId="1" applyNumberFormat="1" applyFont="1" applyBorder="1" applyAlignment="1">
      <alignment vertical="center"/>
    </xf>
    <xf numFmtId="169" fontId="6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166" fontId="22" fillId="9" borderId="14" xfId="1" applyNumberFormat="1" applyFont="1" applyFill="1" applyBorder="1" applyAlignment="1">
      <alignment horizontal="center"/>
    </xf>
    <xf numFmtId="166" fontId="22" fillId="9" borderId="16" xfId="1" applyNumberFormat="1" applyFont="1" applyFill="1" applyBorder="1" applyAlignment="1">
      <alignment horizontal="center"/>
    </xf>
    <xf numFmtId="166" fontId="0" fillId="0" borderId="14" xfId="1" applyNumberFormat="1" applyFont="1" applyBorder="1" applyAlignment="1">
      <alignment horizontal="center"/>
    </xf>
    <xf numFmtId="166" fontId="0" fillId="0" borderId="16" xfId="1" applyNumberFormat="1" applyFont="1" applyBorder="1" applyAlignment="1">
      <alignment horizont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</cellXfs>
  <cellStyles count="3">
    <cellStyle name="Komma" xfId="1" builtinId="3"/>
    <cellStyle name="Prozent" xfId="2" builtinId="5"/>
    <cellStyle name="Standard" xfId="0" builtinId="0"/>
  </cellStyles>
  <dxfs count="6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9" tint="0.79998168889431442"/>
        </patternFill>
      </fill>
      <border>
        <left/>
        <right/>
        <top/>
        <bottom/>
      </border>
    </dxf>
    <dxf>
      <font>
        <color auto="1"/>
      </font>
      <fill>
        <patternFill>
          <fgColor auto="1"/>
          <bgColor theme="9" tint="0.79998168889431442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fgColor auto="1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220484</xdr:colOff>
      <xdr:row>9</xdr:row>
      <xdr:rowOff>10582</xdr:rowOff>
    </xdr:from>
    <xdr:to>
      <xdr:col>8</xdr:col>
      <xdr:colOff>114652</xdr:colOff>
      <xdr:row>9</xdr:row>
      <xdr:rowOff>282221</xdr:rowOff>
    </xdr:to>
    <xdr:sp macro="" textlink="">
      <xdr:nvSpPr>
        <xdr:cNvPr id="2" name="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6809" y="2077507"/>
          <a:ext cx="227543" cy="262114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31750</xdr:colOff>
      <xdr:row>16</xdr:row>
      <xdr:rowOff>42333</xdr:rowOff>
    </xdr:from>
    <xdr:to>
      <xdr:col>1</xdr:col>
      <xdr:colOff>232833</xdr:colOff>
      <xdr:row>17</xdr:row>
      <xdr:rowOff>10582</xdr:rowOff>
    </xdr:to>
    <xdr:sp macro="" textlink="">
      <xdr:nvSpPr>
        <xdr:cNvPr id="3" name="Tri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1775" y="3890433"/>
          <a:ext cx="201083" cy="244474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53578</xdr:colOff>
      <xdr:row>18</xdr:row>
      <xdr:rowOff>5953</xdr:rowOff>
    </xdr:from>
    <xdr:to>
      <xdr:col>1</xdr:col>
      <xdr:colOff>220267</xdr:colOff>
      <xdr:row>19</xdr:row>
      <xdr:rowOff>11906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5984" y="3619500"/>
          <a:ext cx="166689" cy="166687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52919</xdr:colOff>
      <xdr:row>19</xdr:row>
      <xdr:rowOff>154781</xdr:rowOff>
    </xdr:from>
    <xdr:to>
      <xdr:col>1</xdr:col>
      <xdr:colOff>220267</xdr:colOff>
      <xdr:row>20</xdr:row>
      <xdr:rowOff>157691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5325" y="3929062"/>
          <a:ext cx="167348" cy="16364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204609</xdr:colOff>
      <xdr:row>10</xdr:row>
      <xdr:rowOff>1763</xdr:rowOff>
    </xdr:from>
    <xdr:to>
      <xdr:col>14</xdr:col>
      <xdr:colOff>98777</xdr:colOff>
      <xdr:row>10</xdr:row>
      <xdr:rowOff>273402</xdr:rowOff>
    </xdr:to>
    <xdr:sp macro="" textlink="">
      <xdr:nvSpPr>
        <xdr:cNvPr id="9" name="Triangl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91184" y="2344913"/>
          <a:ext cx="227543" cy="27163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48779</xdr:colOff>
      <xdr:row>12</xdr:row>
      <xdr:rowOff>224866</xdr:rowOff>
    </xdr:from>
    <xdr:to>
      <xdr:col>33</xdr:col>
      <xdr:colOff>269266</xdr:colOff>
      <xdr:row>14</xdr:row>
      <xdr:rowOff>21</xdr:rowOff>
    </xdr:to>
    <xdr:sp macro="" textlink="">
      <xdr:nvSpPr>
        <xdr:cNvPr id="10" name="Tri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11576" y="2711052"/>
          <a:ext cx="220487" cy="22718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25</xdr:col>
      <xdr:colOff>209550</xdr:colOff>
      <xdr:row>12</xdr:row>
      <xdr:rowOff>15519</xdr:rowOff>
    </xdr:from>
    <xdr:to>
      <xdr:col>26</xdr:col>
      <xdr:colOff>103718</xdr:colOff>
      <xdr:row>13</xdr:row>
      <xdr:rowOff>4936</xdr:rowOff>
    </xdr:to>
    <xdr:sp macro="" textlink="">
      <xdr:nvSpPr>
        <xdr:cNvPr id="11" name="Triangl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096625" y="2911119"/>
          <a:ext cx="227543" cy="265642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215899</xdr:colOff>
      <xdr:row>11</xdr:row>
      <xdr:rowOff>13051</xdr:rowOff>
    </xdr:from>
    <xdr:to>
      <xdr:col>18</xdr:col>
      <xdr:colOff>110066</xdr:colOff>
      <xdr:row>12</xdr:row>
      <xdr:rowOff>2468</xdr:rowOff>
    </xdr:to>
    <xdr:sp macro="" textlink="">
      <xdr:nvSpPr>
        <xdr:cNvPr id="12" name="Tri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35974" y="2632426"/>
          <a:ext cx="227542" cy="265642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92727</xdr:colOff>
      <xdr:row>10</xdr:row>
      <xdr:rowOff>39956</xdr:rowOff>
    </xdr:from>
    <xdr:to>
      <xdr:col>17</xdr:col>
      <xdr:colOff>259416</xdr:colOff>
      <xdr:row>10</xdr:row>
      <xdr:rowOff>206643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40524" y="2074109"/>
          <a:ext cx="166689" cy="166687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81630</xdr:colOff>
      <xdr:row>12</xdr:row>
      <xdr:rowOff>34005</xdr:rowOff>
    </xdr:from>
    <xdr:to>
      <xdr:col>33</xdr:col>
      <xdr:colOff>248978</xdr:colOff>
      <xdr:row>12</xdr:row>
      <xdr:rowOff>197650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126037" y="2520191"/>
          <a:ext cx="167348" cy="16364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769437</xdr:colOff>
      <xdr:row>7</xdr:row>
      <xdr:rowOff>16447</xdr:rowOff>
    </xdr:from>
    <xdr:to>
      <xdr:col>5</xdr:col>
      <xdr:colOff>125469</xdr:colOff>
      <xdr:row>8</xdr:row>
      <xdr:rowOff>11269</xdr:rowOff>
    </xdr:to>
    <xdr:sp macro="" textlink="">
      <xdr:nvSpPr>
        <xdr:cNvPr id="19" name="Triangle 1">
          <a:extLst>
            <a:ext uri="{FF2B5EF4-FFF2-40B4-BE49-F238E27FC236}">
              <a16:creationId xmlns:a16="http://schemas.microsoft.com/office/drawing/2014/main" id="{857C4ECF-7705-43EC-8CE0-590E8BB6DF93}"/>
            </a:ext>
          </a:extLst>
        </xdr:cNvPr>
        <xdr:cNvSpPr/>
      </xdr:nvSpPr>
      <xdr:spPr>
        <a:xfrm>
          <a:off x="3250242" y="1372549"/>
          <a:ext cx="243956" cy="22083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A26"/>
  <sheetViews>
    <sheetView showGridLines="0" zoomScale="118" zoomScaleNormal="118" workbookViewId="0">
      <selection activeCell="R18" sqref="R18"/>
    </sheetView>
  </sheetViews>
  <sheetFormatPr baseColWidth="10" defaultRowHeight="12.5"/>
  <cols>
    <col min="1" max="1" width="1.26953125" customWidth="1"/>
    <col min="2" max="2" width="6.7265625" customWidth="1"/>
    <col min="3" max="3" width="25.81640625" customWidth="1"/>
    <col min="4" max="4" width="11" customWidth="1"/>
    <col min="5" max="5" width="1.7265625" customWidth="1"/>
    <col min="6" max="53" width="5" customWidth="1"/>
  </cols>
  <sheetData>
    <row r="2" spans="2:53" ht="18.5">
      <c r="B2" s="3" t="s">
        <v>42</v>
      </c>
      <c r="C2" s="3"/>
      <c r="D2" s="3"/>
      <c r="E2" s="3"/>
    </row>
    <row r="3" spans="2:53" ht="18.5">
      <c r="B3" s="4"/>
      <c r="C3" s="4"/>
      <c r="D3" s="3"/>
      <c r="E3" s="3"/>
    </row>
    <row r="6" spans="2:53" ht="15.5">
      <c r="B6" s="160" t="s">
        <v>43</v>
      </c>
      <c r="C6" s="161"/>
      <c r="D6" s="162"/>
      <c r="E6" s="5"/>
      <c r="F6" s="155" t="s">
        <v>97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  <c r="R6" s="155" t="s">
        <v>97</v>
      </c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6"/>
      <c r="AD6" s="155" t="s">
        <v>97</v>
      </c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6"/>
      <c r="AP6" s="155" t="s">
        <v>97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</row>
    <row r="7" spans="2:53" ht="15.5">
      <c r="B7" s="163"/>
      <c r="C7" s="164"/>
      <c r="D7" s="165"/>
      <c r="E7" s="5"/>
      <c r="F7" s="139">
        <v>1</v>
      </c>
      <c r="G7" s="139">
        <v>2</v>
      </c>
      <c r="H7" s="139">
        <v>3</v>
      </c>
      <c r="I7" s="139">
        <v>4</v>
      </c>
      <c r="J7" s="139">
        <v>5</v>
      </c>
      <c r="K7" s="139">
        <v>6</v>
      </c>
      <c r="L7" s="139">
        <v>7</v>
      </c>
      <c r="M7" s="139">
        <v>8</v>
      </c>
      <c r="N7" s="139">
        <v>9</v>
      </c>
      <c r="O7" s="139">
        <v>10</v>
      </c>
      <c r="P7" s="139">
        <v>11</v>
      </c>
      <c r="Q7" s="141">
        <v>12</v>
      </c>
      <c r="R7" s="140">
        <v>1</v>
      </c>
      <c r="S7" s="139">
        <v>2</v>
      </c>
      <c r="T7" s="139">
        <v>3</v>
      </c>
      <c r="U7" s="139">
        <v>4</v>
      </c>
      <c r="V7" s="139">
        <v>5</v>
      </c>
      <c r="W7" s="139">
        <v>6</v>
      </c>
      <c r="X7" s="139">
        <v>7</v>
      </c>
      <c r="Y7" s="139">
        <v>8</v>
      </c>
      <c r="Z7" s="139">
        <v>9</v>
      </c>
      <c r="AA7" s="139">
        <v>10</v>
      </c>
      <c r="AB7" s="139">
        <v>11</v>
      </c>
      <c r="AC7" s="141">
        <v>12</v>
      </c>
      <c r="AD7" s="139">
        <v>1</v>
      </c>
      <c r="AE7" s="139">
        <v>2</v>
      </c>
      <c r="AF7" s="139">
        <v>3</v>
      </c>
      <c r="AG7" s="139">
        <v>4</v>
      </c>
      <c r="AH7" s="139">
        <v>5</v>
      </c>
      <c r="AI7" s="139">
        <v>6</v>
      </c>
      <c r="AJ7" s="139">
        <v>7</v>
      </c>
      <c r="AK7" s="139">
        <v>8</v>
      </c>
      <c r="AL7" s="139">
        <v>9</v>
      </c>
      <c r="AM7" s="139">
        <v>10</v>
      </c>
      <c r="AN7" s="139">
        <v>11</v>
      </c>
      <c r="AO7" s="141">
        <v>12</v>
      </c>
      <c r="AP7" s="139">
        <v>1</v>
      </c>
      <c r="AQ7" s="139">
        <v>2</v>
      </c>
      <c r="AR7" s="139">
        <v>3</v>
      </c>
      <c r="AS7" s="139">
        <v>4</v>
      </c>
      <c r="AT7" s="139">
        <v>5</v>
      </c>
      <c r="AU7" s="139">
        <v>6</v>
      </c>
      <c r="AV7" s="139">
        <v>7</v>
      </c>
      <c r="AW7" s="139">
        <v>8</v>
      </c>
      <c r="AX7" s="139">
        <v>9</v>
      </c>
      <c r="AY7" s="139">
        <v>10</v>
      </c>
      <c r="AZ7" s="139">
        <v>11</v>
      </c>
      <c r="BA7" s="141">
        <v>12</v>
      </c>
    </row>
    <row r="8" spans="2:53" ht="18" customHeight="1">
      <c r="B8" s="157" t="s">
        <v>44</v>
      </c>
      <c r="C8" s="158"/>
      <c r="D8" s="159"/>
      <c r="E8" s="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"/>
      <c r="AY8" s="6"/>
      <c r="AZ8" s="6"/>
      <c r="BA8" s="6"/>
    </row>
    <row r="9" spans="2:53" ht="18" customHeight="1">
      <c r="B9" s="166" t="s">
        <v>85</v>
      </c>
      <c r="C9" s="167"/>
      <c r="D9" s="168"/>
      <c r="E9" s="9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45"/>
      <c r="R9" s="142"/>
      <c r="S9" s="11"/>
      <c r="T9" s="11"/>
      <c r="U9" s="11"/>
      <c r="V9" s="11"/>
      <c r="W9" s="11"/>
      <c r="X9" s="11"/>
      <c r="Y9" s="11"/>
      <c r="Z9" s="11"/>
      <c r="AA9" s="11"/>
      <c r="AB9" s="11"/>
      <c r="AC9" s="145"/>
      <c r="AD9" s="142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45"/>
      <c r="AP9" s="142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45"/>
    </row>
    <row r="10" spans="2:53" ht="18" customHeight="1">
      <c r="B10" s="166" t="s">
        <v>86</v>
      </c>
      <c r="C10" s="167"/>
      <c r="D10" s="168"/>
      <c r="E10" s="9"/>
      <c r="F10" s="11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45"/>
      <c r="R10" s="142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45"/>
      <c r="AD10" s="142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45"/>
      <c r="AP10" s="142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45"/>
    </row>
    <row r="11" spans="2:53" ht="18" customHeight="1">
      <c r="B11" s="166" t="s">
        <v>87</v>
      </c>
      <c r="C11" s="167"/>
      <c r="D11" s="168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10"/>
      <c r="P11" s="10"/>
      <c r="Q11" s="146"/>
      <c r="R11" s="14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45"/>
      <c r="AD11" s="142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45"/>
      <c r="AP11" s="142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45"/>
    </row>
    <row r="12" spans="2:53" ht="18" customHeight="1">
      <c r="B12" s="166" t="s">
        <v>88</v>
      </c>
      <c r="C12" s="167"/>
      <c r="D12" s="168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6"/>
      <c r="R12" s="143"/>
      <c r="S12" s="10"/>
      <c r="T12" s="10"/>
      <c r="U12" s="10"/>
      <c r="V12" s="10"/>
      <c r="W12" s="10"/>
      <c r="X12" s="10"/>
      <c r="Y12" s="10"/>
      <c r="Z12" s="10"/>
      <c r="AA12" s="11"/>
      <c r="AB12" s="11"/>
      <c r="AC12" s="145"/>
      <c r="AD12" s="142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45"/>
      <c r="AP12" s="142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45"/>
    </row>
    <row r="13" spans="2:53" ht="18" customHeight="1">
      <c r="B13" s="166" t="s">
        <v>89</v>
      </c>
      <c r="C13" s="167"/>
      <c r="D13" s="168"/>
      <c r="E13" s="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45"/>
      <c r="R13" s="142"/>
      <c r="S13" s="11"/>
      <c r="T13" s="11"/>
      <c r="U13" s="11"/>
      <c r="V13" s="11"/>
      <c r="W13" s="11"/>
      <c r="X13" s="11"/>
      <c r="Y13" s="10"/>
      <c r="Z13" s="10"/>
      <c r="AA13" s="10"/>
      <c r="AB13" s="10"/>
      <c r="AC13" s="146"/>
      <c r="AD13" s="143"/>
      <c r="AE13" s="10"/>
      <c r="AF13" s="10"/>
      <c r="AG13" s="10"/>
      <c r="AH13" s="11"/>
      <c r="AI13" s="11"/>
      <c r="AJ13" s="11"/>
      <c r="AK13" s="11"/>
      <c r="AL13" s="11"/>
      <c r="AM13" s="11"/>
      <c r="AN13" s="11"/>
      <c r="AO13" s="145"/>
      <c r="AP13" s="142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45"/>
    </row>
    <row r="14" spans="2:53" ht="18" customHeight="1">
      <c r="B14" s="157" t="s">
        <v>45</v>
      </c>
      <c r="C14" s="158"/>
      <c r="D14" s="159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7"/>
      <c r="R14" s="14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7"/>
      <c r="AD14" s="144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7"/>
      <c r="AP14" s="142"/>
      <c r="AQ14" s="11"/>
      <c r="AR14" s="11"/>
      <c r="AS14" s="11"/>
      <c r="AT14" s="11"/>
      <c r="AU14" s="11"/>
      <c r="AV14" s="13"/>
      <c r="AW14" s="13"/>
      <c r="AX14" s="13"/>
      <c r="AY14" s="13"/>
      <c r="AZ14" s="13"/>
      <c r="BA14" s="147"/>
    </row>
    <row r="16" spans="2:53" ht="15.5">
      <c r="D16" s="14"/>
      <c r="E16" s="15"/>
    </row>
    <row r="17" spans="2:6" ht="15.5">
      <c r="C17" t="s">
        <v>100</v>
      </c>
      <c r="D17" s="16"/>
      <c r="E17" s="16"/>
      <c r="F17" s="16"/>
    </row>
    <row r="18" spans="2:6">
      <c r="D18" s="16"/>
      <c r="E18" s="16"/>
    </row>
    <row r="19" spans="2:6">
      <c r="C19" t="s">
        <v>101</v>
      </c>
      <c r="D19" s="16"/>
      <c r="E19" s="16"/>
    </row>
    <row r="21" spans="2:6">
      <c r="C21" t="s">
        <v>102</v>
      </c>
    </row>
    <row r="23" spans="2:6" ht="15.5">
      <c r="B23" s="17"/>
      <c r="C23" s="17"/>
      <c r="D23" s="18"/>
      <c r="E23" s="18"/>
    </row>
    <row r="24" spans="2:6" ht="15.5">
      <c r="B24" s="17"/>
      <c r="C24" s="17"/>
      <c r="D24" s="18"/>
      <c r="E24" s="18"/>
    </row>
    <row r="25" spans="2:6" ht="15.5">
      <c r="B25" s="19"/>
      <c r="C25" s="19"/>
      <c r="D25" s="18"/>
      <c r="E25" s="18"/>
    </row>
    <row r="26" spans="2:6" ht="15.5">
      <c r="B26" s="17"/>
      <c r="C26" s="17"/>
      <c r="D26" s="18"/>
      <c r="E26" s="18"/>
    </row>
  </sheetData>
  <mergeCells count="12">
    <mergeCell ref="AP6:BA6"/>
    <mergeCell ref="B8:D8"/>
    <mergeCell ref="B14:D14"/>
    <mergeCell ref="B6:D7"/>
    <mergeCell ref="F6:Q6"/>
    <mergeCell ref="R6:AC6"/>
    <mergeCell ref="B9:D9"/>
    <mergeCell ref="B10:D10"/>
    <mergeCell ref="B11:D11"/>
    <mergeCell ref="B12:D12"/>
    <mergeCell ref="B13:D13"/>
    <mergeCell ref="AD6:AO6"/>
  </mergeCells>
  <dataValidations count="1">
    <dataValidation allowBlank="1" showInputMessage="1" showErrorMessage="1" prompt="Veuillez entrer le numéro et la désignation du lot de travaux" sqref="B9:D13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showGridLines="0" zoomScale="88" zoomScaleNormal="88" workbookViewId="0">
      <selection activeCell="D16" sqref="D16:E16"/>
    </sheetView>
  </sheetViews>
  <sheetFormatPr baseColWidth="10" defaultRowHeight="12.5"/>
  <cols>
    <col min="1" max="1" width="2.453125" customWidth="1"/>
    <col min="2" max="2" width="44.453125" customWidth="1"/>
    <col min="3" max="3" width="1.7265625" customWidth="1"/>
    <col min="4" max="7" width="20.7265625" customWidth="1"/>
    <col min="8" max="8" width="1.81640625" customWidth="1"/>
    <col min="9" max="9" width="20.7265625" customWidth="1"/>
    <col min="10" max="10" width="2.1796875" customWidth="1"/>
    <col min="11" max="11" width="20.7265625" customWidth="1"/>
  </cols>
  <sheetData>
    <row r="2" spans="2:11" ht="18.5">
      <c r="B2" s="3" t="s">
        <v>66</v>
      </c>
      <c r="C2" s="3"/>
    </row>
    <row r="3" spans="2:11" ht="31.5" customHeight="1">
      <c r="B3" s="123" t="s">
        <v>90</v>
      </c>
      <c r="C3" s="123"/>
      <c r="D3" s="123"/>
      <c r="E3" s="123"/>
      <c r="F3" s="123"/>
      <c r="G3" s="123"/>
      <c r="I3" s="123"/>
    </row>
    <row r="5" spans="2:11" ht="18.75" customHeight="1">
      <c r="B5" s="129" t="s">
        <v>98</v>
      </c>
      <c r="C5" s="21"/>
      <c r="D5" s="177" t="s">
        <v>91</v>
      </c>
      <c r="E5" s="178"/>
      <c r="F5" s="178"/>
      <c r="G5" s="179"/>
      <c r="I5" s="180" t="s">
        <v>92</v>
      </c>
      <c r="K5" s="169" t="s">
        <v>105</v>
      </c>
    </row>
    <row r="6" spans="2:11" ht="38" customHeight="1">
      <c r="B6" s="21"/>
      <c r="C6" s="21"/>
      <c r="D6" s="171" t="s">
        <v>84</v>
      </c>
      <c r="E6" s="172"/>
      <c r="F6" s="137" t="s">
        <v>54</v>
      </c>
      <c r="G6" s="137" t="s">
        <v>93</v>
      </c>
      <c r="I6" s="181"/>
      <c r="K6" s="170"/>
    </row>
    <row r="7" spans="2:11" ht="32.5" customHeight="1">
      <c r="B7" s="21"/>
      <c r="C7" s="21"/>
      <c r="D7" s="149" t="s">
        <v>103</v>
      </c>
      <c r="E7" s="150" t="s">
        <v>104</v>
      </c>
      <c r="F7" s="20" t="s">
        <v>47</v>
      </c>
      <c r="G7" s="20" t="s">
        <v>47</v>
      </c>
      <c r="I7" s="138" t="s">
        <v>46</v>
      </c>
      <c r="K7" s="20" t="s">
        <v>47</v>
      </c>
    </row>
    <row r="8" spans="2:11" ht="16" customHeight="1">
      <c r="B8" s="22" t="s">
        <v>48</v>
      </c>
      <c r="C8" s="17"/>
      <c r="D8" s="23"/>
      <c r="E8" s="23"/>
      <c r="F8" s="23"/>
      <c r="G8" s="23"/>
      <c r="I8" s="23"/>
    </row>
    <row r="9" spans="2:11" ht="16" customHeight="1">
      <c r="B9" s="13" t="s">
        <v>94</v>
      </c>
      <c r="C9" s="130"/>
      <c r="D9" s="134">
        <v>0</v>
      </c>
      <c r="E9" s="134">
        <v>0</v>
      </c>
      <c r="F9" s="134">
        <v>0</v>
      </c>
      <c r="G9" s="134">
        <v>0</v>
      </c>
      <c r="I9" s="136">
        <f>SUM(D9:G9)</f>
        <v>0</v>
      </c>
      <c r="K9" s="134">
        <f>I9-D9</f>
        <v>0</v>
      </c>
    </row>
    <row r="10" spans="2:11" ht="16" customHeight="1">
      <c r="B10" s="13" t="s">
        <v>95</v>
      </c>
      <c r="C10" s="130"/>
      <c r="D10" s="134">
        <v>0</v>
      </c>
      <c r="E10" s="134">
        <v>0</v>
      </c>
      <c r="F10" s="134">
        <v>0</v>
      </c>
      <c r="G10" s="134">
        <v>0</v>
      </c>
      <c r="I10" s="136">
        <f t="shared" ref="I10:I12" si="0">SUM(D10:G10)</f>
        <v>0</v>
      </c>
      <c r="K10" s="134">
        <f t="shared" ref="K10:K12" si="1">I10-D10</f>
        <v>0</v>
      </c>
    </row>
    <row r="11" spans="2:11" ht="16" customHeight="1">
      <c r="B11" s="13" t="s">
        <v>96</v>
      </c>
      <c r="C11" s="130"/>
      <c r="D11" s="134">
        <v>0</v>
      </c>
      <c r="E11" s="134">
        <v>0</v>
      </c>
      <c r="F11" s="134">
        <v>0</v>
      </c>
      <c r="G11" s="134">
        <v>0</v>
      </c>
      <c r="I11" s="136">
        <f t="shared" si="0"/>
        <v>0</v>
      </c>
      <c r="K11" s="134">
        <f t="shared" si="1"/>
        <v>0</v>
      </c>
    </row>
    <row r="12" spans="2:11" ht="16" customHeight="1">
      <c r="B12" s="24" t="s">
        <v>49</v>
      </c>
      <c r="C12" s="131"/>
      <c r="D12" s="134">
        <v>0</v>
      </c>
      <c r="E12" s="134">
        <v>0</v>
      </c>
      <c r="F12" s="134">
        <v>0</v>
      </c>
      <c r="G12" s="134">
        <v>0</v>
      </c>
      <c r="I12" s="136">
        <f t="shared" si="0"/>
        <v>0</v>
      </c>
      <c r="K12" s="134">
        <f t="shared" si="1"/>
        <v>0</v>
      </c>
    </row>
    <row r="13" spans="2:11" ht="16" customHeight="1">
      <c r="B13" s="25" t="s">
        <v>40</v>
      </c>
      <c r="C13" s="132"/>
      <c r="D13" s="173">
        <f>SUM(D9:D12)+SUM(E9:E12)</f>
        <v>0</v>
      </c>
      <c r="E13" s="174"/>
      <c r="F13" s="135">
        <f>SUM(F9:F12)</f>
        <v>0</v>
      </c>
      <c r="G13" s="135">
        <f>SUM(G9:G12)</f>
        <v>0</v>
      </c>
      <c r="I13" s="135">
        <f>SUM(D13:G13)</f>
        <v>0</v>
      </c>
      <c r="K13" s="135">
        <f>SUM(K9:K12)</f>
        <v>0</v>
      </c>
    </row>
    <row r="14" spans="2:11" ht="16" customHeight="1">
      <c r="B14" s="126"/>
      <c r="C14" s="17"/>
      <c r="D14" s="128"/>
      <c r="E14" s="128"/>
      <c r="F14" s="128"/>
      <c r="G14" s="128"/>
      <c r="I14" s="127"/>
    </row>
    <row r="15" spans="2:11" ht="16" customHeight="1">
      <c r="B15" s="22" t="s">
        <v>99</v>
      </c>
      <c r="C15" s="17"/>
      <c r="D15" s="125"/>
      <c r="E15" s="125"/>
      <c r="F15" s="125"/>
      <c r="G15" s="125"/>
      <c r="I15" s="124"/>
    </row>
    <row r="16" spans="2:11" ht="16" customHeight="1">
      <c r="B16" s="13" t="s">
        <v>50</v>
      </c>
      <c r="C16" s="130"/>
      <c r="D16" s="175">
        <v>0</v>
      </c>
      <c r="E16" s="176"/>
      <c r="F16" s="134">
        <v>0</v>
      </c>
      <c r="G16" s="134">
        <v>0</v>
      </c>
      <c r="I16" s="136">
        <f>SUM(D16:G16)</f>
        <v>0</v>
      </c>
    </row>
    <row r="17" spans="2:9" ht="16" customHeight="1">
      <c r="B17" s="13" t="s">
        <v>51</v>
      </c>
      <c r="C17" s="130"/>
      <c r="D17" s="175">
        <v>0</v>
      </c>
      <c r="E17" s="176">
        <v>0</v>
      </c>
      <c r="F17" s="134">
        <v>0</v>
      </c>
      <c r="G17" s="134">
        <v>0</v>
      </c>
      <c r="I17" s="136">
        <f t="shared" ref="I17:I18" si="2">SUM(D17:G17)</f>
        <v>0</v>
      </c>
    </row>
    <row r="18" spans="2:9" ht="16" customHeight="1">
      <c r="B18" s="26" t="s">
        <v>52</v>
      </c>
      <c r="C18" s="133"/>
      <c r="D18" s="175">
        <v>0</v>
      </c>
      <c r="E18" s="176">
        <v>0</v>
      </c>
      <c r="F18" s="134">
        <v>0</v>
      </c>
      <c r="G18" s="134">
        <v>0</v>
      </c>
      <c r="I18" s="136">
        <f t="shared" si="2"/>
        <v>0</v>
      </c>
    </row>
    <row r="19" spans="2:9" ht="16" customHeight="1">
      <c r="B19" s="25" t="s">
        <v>53</v>
      </c>
      <c r="C19" s="132"/>
      <c r="D19" s="173">
        <f>SUM(D16:E18)</f>
        <v>0</v>
      </c>
      <c r="E19" s="174"/>
      <c r="F19" s="135">
        <f t="shared" ref="F19" si="3">SUM(F16:F18)</f>
        <v>0</v>
      </c>
      <c r="G19" s="135">
        <f t="shared" ref="G19" si="4">SUM(G16:G18)</f>
        <v>0</v>
      </c>
      <c r="H19" s="129"/>
      <c r="I19" s="135">
        <f>SUM(I16:I18)</f>
        <v>0</v>
      </c>
    </row>
    <row r="20" spans="2:9" ht="16" customHeight="1">
      <c r="B20" s="120"/>
      <c r="C20" s="120"/>
      <c r="D20" s="122"/>
      <c r="E20" s="122"/>
      <c r="F20" s="122"/>
      <c r="G20" s="122"/>
      <c r="I20" s="121"/>
    </row>
  </sheetData>
  <mergeCells count="9">
    <mergeCell ref="D18:E18"/>
    <mergeCell ref="D19:E19"/>
    <mergeCell ref="D5:G5"/>
    <mergeCell ref="I5:I6"/>
    <mergeCell ref="K5:K6"/>
    <mergeCell ref="D6:E6"/>
    <mergeCell ref="D13:E13"/>
    <mergeCell ref="D16:E16"/>
    <mergeCell ref="D17:E17"/>
  </mergeCells>
  <dataValidations count="3">
    <dataValidation allowBlank="1" showInputMessage="1" showErrorMessage="1" prompt="Veuillez entrer le nom de l'entreprise de transport" sqref="D6" xr:uid="{00000000-0002-0000-0100-000000000000}"/>
    <dataValidation allowBlank="1" showInputMessage="1" showErrorMessage="1" prompt="Veuillez entrer le nom de l'entreprise partenaire" sqref="F6:G6" xr:uid="{00000000-0002-0000-0100-000001000000}"/>
    <dataValidation allowBlank="1" showInputMessage="1" showErrorMessage="1" prompt="Veuillez entrer le numéro et la désignation du lot de travaux" sqref="B9:B11" xr:uid="{00000000-0002-0000-0100-000002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3"/>
  <sheetViews>
    <sheetView showGridLines="0" topLeftCell="A25" zoomScale="82" zoomScaleNormal="82" workbookViewId="0">
      <selection activeCell="C16" sqref="C16"/>
    </sheetView>
  </sheetViews>
  <sheetFormatPr baseColWidth="10" defaultColWidth="11.453125" defaultRowHeight="13"/>
  <cols>
    <col min="1" max="1" width="4.26953125" style="29" customWidth="1"/>
    <col min="2" max="2" width="13.1796875" style="29" customWidth="1"/>
    <col min="3" max="3" width="36.54296875" style="29" customWidth="1"/>
    <col min="4" max="6" width="12.7265625" style="29" customWidth="1"/>
    <col min="7" max="8" width="11.7265625" style="29" customWidth="1"/>
    <col min="9" max="9" width="13.26953125" style="29" customWidth="1"/>
    <col min="10" max="10" width="11.7265625" style="29" customWidth="1"/>
    <col min="11" max="11" width="10.81640625" style="30" hidden="1" customWidth="1"/>
    <col min="12" max="12" width="10.453125" style="30" hidden="1" customWidth="1"/>
    <col min="13" max="13" width="102.7265625" style="29" customWidth="1"/>
    <col min="14" max="14" width="3.54296875" style="29" customWidth="1"/>
    <col min="15" max="17" width="14.7265625" style="29" customWidth="1"/>
    <col min="18" max="18" width="14.26953125" style="29" customWidth="1"/>
    <col min="19" max="16384" width="11.453125" style="29"/>
  </cols>
  <sheetData>
    <row r="1" spans="1:17">
      <c r="A1" s="29" t="s">
        <v>110</v>
      </c>
    </row>
    <row r="2" spans="1:17" ht="28.5">
      <c r="A2" s="28" t="s">
        <v>82</v>
      </c>
      <c r="B2" s="28"/>
      <c r="M2" s="31"/>
    </row>
    <row r="3" spans="1:17">
      <c r="M3" s="31"/>
    </row>
    <row r="4" spans="1:17" ht="18.5">
      <c r="A4" s="3" t="s">
        <v>61</v>
      </c>
      <c r="C4" s="118">
        <v>44573</v>
      </c>
      <c r="M4" s="31"/>
    </row>
    <row r="5" spans="1:17" ht="18.5">
      <c r="A5" s="3" t="s">
        <v>60</v>
      </c>
      <c r="C5" s="70" t="s">
        <v>67</v>
      </c>
      <c r="J5" s="32"/>
      <c r="M5" s="31"/>
    </row>
    <row r="6" spans="1:17" ht="18.5">
      <c r="A6" s="3" t="s">
        <v>108</v>
      </c>
      <c r="C6" s="182" t="s">
        <v>111</v>
      </c>
      <c r="D6" s="182"/>
      <c r="E6" s="182"/>
      <c r="F6" s="182"/>
      <c r="G6" s="182"/>
      <c r="H6" s="182"/>
      <c r="I6" s="119"/>
      <c r="J6" s="32"/>
      <c r="K6" s="34"/>
      <c r="M6" s="31"/>
    </row>
    <row r="7" spans="1:17" ht="18.5">
      <c r="D7" s="1"/>
      <c r="F7" s="27"/>
      <c r="H7" s="33"/>
      <c r="J7" s="32"/>
      <c r="K7" s="34"/>
      <c r="M7" s="31"/>
    </row>
    <row r="8" spans="1:17">
      <c r="K8" s="34" t="s">
        <v>9</v>
      </c>
      <c r="M8" s="31"/>
    </row>
    <row r="9" spans="1:17">
      <c r="K9" s="30" t="s">
        <v>10</v>
      </c>
      <c r="M9" s="31"/>
    </row>
    <row r="10" spans="1:17" ht="18.5">
      <c r="C10" s="153" t="s">
        <v>0</v>
      </c>
      <c r="D10" s="71">
        <v>15</v>
      </c>
      <c r="E10" s="1" t="s">
        <v>1</v>
      </c>
      <c r="F10" s="27"/>
      <c r="H10" s="154" t="s">
        <v>55</v>
      </c>
      <c r="J10" s="148">
        <v>0.05</v>
      </c>
      <c r="K10" s="30" t="s">
        <v>36</v>
      </c>
      <c r="M10" s="31"/>
    </row>
    <row r="11" spans="1:17">
      <c r="K11" s="30" t="s">
        <v>37</v>
      </c>
      <c r="M11" s="31"/>
    </row>
    <row r="12" spans="1:17" ht="18.5">
      <c r="A12" s="2" t="s">
        <v>63</v>
      </c>
      <c r="B12" s="2"/>
      <c r="M12" s="31"/>
    </row>
    <row r="13" spans="1:17" ht="18.5">
      <c r="C13" s="2"/>
      <c r="M13" s="31"/>
    </row>
    <row r="14" spans="1:17" s="58" customFormat="1" ht="16" thickBot="1">
      <c r="A14" s="17" t="s">
        <v>62</v>
      </c>
      <c r="B14" s="17"/>
      <c r="K14" s="59"/>
      <c r="L14" s="59"/>
      <c r="O14" s="17" t="s">
        <v>56</v>
      </c>
    </row>
    <row r="15" spans="1:17" ht="75" customHeight="1">
      <c r="A15" s="72" t="s">
        <v>11</v>
      </c>
      <c r="B15" s="73" t="s">
        <v>6</v>
      </c>
      <c r="C15" s="73" t="s">
        <v>2</v>
      </c>
      <c r="D15" s="73" t="s">
        <v>3</v>
      </c>
      <c r="E15" s="73" t="s">
        <v>4</v>
      </c>
      <c r="F15" s="73" t="s">
        <v>5</v>
      </c>
      <c r="G15" s="73" t="s">
        <v>38</v>
      </c>
      <c r="H15" s="73" t="s">
        <v>57</v>
      </c>
      <c r="I15" s="73" t="s">
        <v>41</v>
      </c>
      <c r="J15" s="73" t="s">
        <v>58</v>
      </c>
      <c r="K15" s="74" t="s">
        <v>7</v>
      </c>
      <c r="L15" s="74" t="s">
        <v>8</v>
      </c>
      <c r="M15" s="75" t="s">
        <v>65</v>
      </c>
      <c r="N15" s="45"/>
      <c r="O15" s="83" t="s">
        <v>3</v>
      </c>
      <c r="P15" s="84" t="s">
        <v>4</v>
      </c>
      <c r="Q15" s="85" t="s">
        <v>5</v>
      </c>
    </row>
    <row r="16" spans="1:17" s="35" customFormat="1" ht="30" customHeight="1">
      <c r="A16" s="79" t="s">
        <v>12</v>
      </c>
      <c r="B16" s="46" t="s">
        <v>36</v>
      </c>
      <c r="C16" s="47" t="s">
        <v>68</v>
      </c>
      <c r="D16" s="47">
        <v>60000</v>
      </c>
      <c r="E16" s="47">
        <v>55000</v>
      </c>
      <c r="F16" s="47">
        <v>65000</v>
      </c>
      <c r="G16" s="48">
        <v>0</v>
      </c>
      <c r="H16" s="48"/>
      <c r="I16" s="48"/>
      <c r="J16" s="49"/>
      <c r="K16" s="50" t="e">
        <f>IF(J16="",ROUNDDOWN(($D$10-H16+I16)/I16,),ROUNDDOWN((J16-H16+I16)/I16,0))</f>
        <v>#DIV/0!</v>
      </c>
      <c r="L16" s="51">
        <f t="shared" ref="L16:L27" si="0">-1+(1+Taux)^I16</f>
        <v>0</v>
      </c>
      <c r="M16" s="114" t="s">
        <v>69</v>
      </c>
      <c r="N16" s="52"/>
      <c r="O16" s="86">
        <f t="shared" ref="O16:O27" si="1">IF(B16="sélectionnez","",IF(B16="unique",PV(Taux,G16,,-D16,0),IF(B16="périodique",PV(Taux,H16-I16,,-(PV(L16,K16,-D16))))))</f>
        <v>60000</v>
      </c>
      <c r="P16" s="53">
        <f t="shared" ref="P16:P27" si="2">IF(B16="sélectionnez","",IF(B16="unique",PV(Taux,G16,,-E16,0),IF(B16="périodique",PV(Taux,H16-I16,,-(PV(L16,K16,-E16))))))</f>
        <v>55000</v>
      </c>
      <c r="Q16" s="87">
        <f t="shared" ref="Q16:Q27" si="3">IF(B16="sélectionnez","",IF(B16="unique",PV(Taux,G16,,-F16,0),IF(B16="périodique",PV(Taux,H16-I16,,-(PV(L16,K16,-F16))))))</f>
        <v>65000</v>
      </c>
    </row>
    <row r="17" spans="1:17" s="35" customFormat="1" ht="30" customHeight="1">
      <c r="A17" s="80" t="s">
        <v>13</v>
      </c>
      <c r="B17" s="54" t="s">
        <v>37</v>
      </c>
      <c r="C17" s="55" t="s">
        <v>70</v>
      </c>
      <c r="D17" s="55">
        <v>92468</v>
      </c>
      <c r="E17" s="55">
        <v>73974</v>
      </c>
      <c r="F17" s="55">
        <v>120208</v>
      </c>
      <c r="G17" s="56"/>
      <c r="H17" s="56">
        <v>1</v>
      </c>
      <c r="I17" s="56">
        <v>1</v>
      </c>
      <c r="J17" s="49">
        <v>10</v>
      </c>
      <c r="K17" s="50">
        <f>IF(J17="",ROUNDDOWN(($D$10-H17+I17)/I17,),ROUNDDOWN((J17-H17+I17)/I17,0))</f>
        <v>10</v>
      </c>
      <c r="L17" s="51">
        <f t="shared" si="0"/>
        <v>5.0000000000000044E-2</v>
      </c>
      <c r="M17" s="115" t="s">
        <v>71</v>
      </c>
      <c r="N17" s="52"/>
      <c r="O17" s="86">
        <f>IF(B17="sélectionnez","",IF(B17="unique",PV(Taux,G17,,-D17,0),IF(B17="périodique",PV(Taux,H17-I17,,-(PV(L17,K17,-D17))))))</f>
        <v>714013.38543186057</v>
      </c>
      <c r="P17" s="53">
        <f t="shared" si="2"/>
        <v>571207.6196515169</v>
      </c>
      <c r="Q17" s="87">
        <f t="shared" si="3"/>
        <v>928214.31236744719</v>
      </c>
    </row>
    <row r="18" spans="1:17" s="35" customFormat="1" ht="30" customHeight="1">
      <c r="A18" s="80" t="s">
        <v>14</v>
      </c>
      <c r="B18" s="54" t="s">
        <v>37</v>
      </c>
      <c r="C18" s="55" t="s">
        <v>72</v>
      </c>
      <c r="D18" s="55">
        <v>5000</v>
      </c>
      <c r="E18" s="55">
        <v>4000</v>
      </c>
      <c r="F18" s="55">
        <v>7000</v>
      </c>
      <c r="G18" s="56"/>
      <c r="H18" s="56">
        <v>1</v>
      </c>
      <c r="I18" s="56">
        <v>1</v>
      </c>
      <c r="J18" s="49"/>
      <c r="K18" s="50">
        <f t="shared" ref="K18:K27" si="4">IF(J18="",ROUNDDOWN(($D$10-H18+I18)/I18,),ROUNDDOWN((J18-H18+I18)/I18,0))</f>
        <v>15</v>
      </c>
      <c r="L18" s="51">
        <f t="shared" si="0"/>
        <v>5.0000000000000044E-2</v>
      </c>
      <c r="M18" s="115" t="s">
        <v>73</v>
      </c>
      <c r="N18" s="52"/>
      <c r="O18" s="86">
        <f t="shared" si="1"/>
        <v>51898.290190902939</v>
      </c>
      <c r="P18" s="53">
        <f t="shared" si="2"/>
        <v>41518.632152722348</v>
      </c>
      <c r="Q18" s="87">
        <f t="shared" si="3"/>
        <v>72657.606267264113</v>
      </c>
    </row>
    <row r="19" spans="1:17" s="35" customFormat="1" ht="30" customHeight="1">
      <c r="A19" s="80" t="s">
        <v>15</v>
      </c>
      <c r="B19" s="54" t="s">
        <v>37</v>
      </c>
      <c r="C19" s="55" t="s">
        <v>74</v>
      </c>
      <c r="D19" s="55">
        <v>100000</v>
      </c>
      <c r="E19" s="55">
        <v>80000</v>
      </c>
      <c r="F19" s="55">
        <v>150000</v>
      </c>
      <c r="G19" s="56"/>
      <c r="H19" s="56">
        <v>3</v>
      </c>
      <c r="I19" s="56">
        <v>3</v>
      </c>
      <c r="J19" s="49">
        <v>12</v>
      </c>
      <c r="K19" s="50">
        <f t="shared" si="4"/>
        <v>4</v>
      </c>
      <c r="L19" s="51">
        <f t="shared" si="0"/>
        <v>0.15762500000000013</v>
      </c>
      <c r="M19" s="115" t="s">
        <v>75</v>
      </c>
      <c r="N19" s="52"/>
      <c r="O19" s="86">
        <f t="shared" si="1"/>
        <v>281149.9329563459</v>
      </c>
      <c r="P19" s="53">
        <f t="shared" si="2"/>
        <v>224919.94636507673</v>
      </c>
      <c r="Q19" s="87">
        <f t="shared" si="3"/>
        <v>421724.89943451883</v>
      </c>
    </row>
    <row r="20" spans="1:17" s="35" customFormat="1" ht="30" customHeight="1">
      <c r="A20" s="80" t="s">
        <v>16</v>
      </c>
      <c r="B20" s="54" t="s">
        <v>36</v>
      </c>
      <c r="C20" s="55" t="s">
        <v>76</v>
      </c>
      <c r="D20" s="55">
        <v>15000</v>
      </c>
      <c r="E20" s="55">
        <v>12000</v>
      </c>
      <c r="F20" s="55">
        <v>19500</v>
      </c>
      <c r="G20" s="56">
        <v>15</v>
      </c>
      <c r="H20" s="56"/>
      <c r="I20" s="56"/>
      <c r="J20" s="49"/>
      <c r="K20" s="50" t="e">
        <f t="shared" si="4"/>
        <v>#DIV/0!</v>
      </c>
      <c r="L20" s="51">
        <f t="shared" si="0"/>
        <v>0</v>
      </c>
      <c r="M20" s="115" t="s">
        <v>77</v>
      </c>
      <c r="N20" s="52"/>
      <c r="O20" s="86">
        <f t="shared" si="1"/>
        <v>7215.2564713645525</v>
      </c>
      <c r="P20" s="53">
        <f t="shared" si="2"/>
        <v>5772.2051770916423</v>
      </c>
      <c r="Q20" s="87">
        <f t="shared" si="3"/>
        <v>9379.8334127739181</v>
      </c>
    </row>
    <row r="21" spans="1:17" s="35" customFormat="1" ht="30" customHeight="1">
      <c r="A21" s="80" t="s">
        <v>17</v>
      </c>
      <c r="B21" s="54" t="s">
        <v>10</v>
      </c>
      <c r="C21" s="55"/>
      <c r="D21" s="55"/>
      <c r="E21" s="55"/>
      <c r="F21" s="55"/>
      <c r="G21" s="56"/>
      <c r="H21" s="56"/>
      <c r="I21" s="56"/>
      <c r="J21" s="49"/>
      <c r="K21" s="50" t="e">
        <f t="shared" si="4"/>
        <v>#DIV/0!</v>
      </c>
      <c r="L21" s="51">
        <f t="shared" si="0"/>
        <v>0</v>
      </c>
      <c r="M21" s="115"/>
      <c r="N21" s="57"/>
      <c r="O21" s="86" t="str">
        <f t="shared" si="1"/>
        <v/>
      </c>
      <c r="P21" s="53" t="str">
        <f t="shared" si="2"/>
        <v/>
      </c>
      <c r="Q21" s="87" t="str">
        <f t="shared" si="3"/>
        <v/>
      </c>
    </row>
    <row r="22" spans="1:17" s="35" customFormat="1" ht="30" customHeight="1">
      <c r="A22" s="80" t="s">
        <v>18</v>
      </c>
      <c r="B22" s="54" t="s">
        <v>10</v>
      </c>
      <c r="C22" s="55"/>
      <c r="D22" s="55"/>
      <c r="E22" s="55"/>
      <c r="F22" s="55"/>
      <c r="G22" s="56"/>
      <c r="H22" s="56"/>
      <c r="I22" s="56"/>
      <c r="J22" s="49"/>
      <c r="K22" s="50" t="e">
        <f t="shared" si="4"/>
        <v>#DIV/0!</v>
      </c>
      <c r="L22" s="51">
        <f t="shared" si="0"/>
        <v>0</v>
      </c>
      <c r="M22" s="115"/>
      <c r="N22" s="57"/>
      <c r="O22" s="86" t="str">
        <f t="shared" si="1"/>
        <v/>
      </c>
      <c r="P22" s="53" t="str">
        <f t="shared" si="2"/>
        <v/>
      </c>
      <c r="Q22" s="87" t="str">
        <f t="shared" si="3"/>
        <v/>
      </c>
    </row>
    <row r="23" spans="1:17" s="35" customFormat="1" ht="30" customHeight="1">
      <c r="A23" s="80" t="s">
        <v>19</v>
      </c>
      <c r="B23" s="54" t="s">
        <v>10</v>
      </c>
      <c r="C23" s="55"/>
      <c r="D23" s="55"/>
      <c r="E23" s="55"/>
      <c r="F23" s="55"/>
      <c r="G23" s="56"/>
      <c r="H23" s="56"/>
      <c r="I23" s="56"/>
      <c r="J23" s="49"/>
      <c r="K23" s="50" t="e">
        <f t="shared" si="4"/>
        <v>#DIV/0!</v>
      </c>
      <c r="L23" s="51">
        <f t="shared" si="0"/>
        <v>0</v>
      </c>
      <c r="M23" s="115"/>
      <c r="N23" s="57"/>
      <c r="O23" s="86" t="str">
        <f t="shared" si="1"/>
        <v/>
      </c>
      <c r="P23" s="53" t="str">
        <f t="shared" si="2"/>
        <v/>
      </c>
      <c r="Q23" s="87" t="str">
        <f t="shared" si="3"/>
        <v/>
      </c>
    </row>
    <row r="24" spans="1:17" s="35" customFormat="1" ht="30" customHeight="1">
      <c r="A24" s="80" t="s">
        <v>20</v>
      </c>
      <c r="B24" s="54" t="s">
        <v>10</v>
      </c>
      <c r="C24" s="55"/>
      <c r="D24" s="55"/>
      <c r="E24" s="55"/>
      <c r="F24" s="55"/>
      <c r="G24" s="56"/>
      <c r="H24" s="56"/>
      <c r="I24" s="56"/>
      <c r="J24" s="49"/>
      <c r="K24" s="50" t="e">
        <f t="shared" si="4"/>
        <v>#DIV/0!</v>
      </c>
      <c r="L24" s="51">
        <f t="shared" si="0"/>
        <v>0</v>
      </c>
      <c r="M24" s="115"/>
      <c r="N24" s="57"/>
      <c r="O24" s="86" t="str">
        <f t="shared" si="1"/>
        <v/>
      </c>
      <c r="P24" s="53" t="str">
        <f t="shared" si="2"/>
        <v/>
      </c>
      <c r="Q24" s="87" t="str">
        <f t="shared" si="3"/>
        <v/>
      </c>
    </row>
    <row r="25" spans="1:17" s="35" customFormat="1" ht="30" customHeight="1">
      <c r="A25" s="80" t="s">
        <v>21</v>
      </c>
      <c r="B25" s="54" t="s">
        <v>10</v>
      </c>
      <c r="C25" s="55"/>
      <c r="D25" s="55"/>
      <c r="E25" s="55"/>
      <c r="F25" s="55"/>
      <c r="G25" s="56"/>
      <c r="H25" s="56"/>
      <c r="I25" s="56"/>
      <c r="J25" s="49"/>
      <c r="K25" s="50" t="e">
        <f t="shared" si="4"/>
        <v>#DIV/0!</v>
      </c>
      <c r="L25" s="51">
        <f t="shared" si="0"/>
        <v>0</v>
      </c>
      <c r="M25" s="115"/>
      <c r="N25" s="57"/>
      <c r="O25" s="86" t="str">
        <f t="shared" si="1"/>
        <v/>
      </c>
      <c r="P25" s="53" t="str">
        <f t="shared" si="2"/>
        <v/>
      </c>
      <c r="Q25" s="87" t="str">
        <f t="shared" si="3"/>
        <v/>
      </c>
    </row>
    <row r="26" spans="1:17" s="35" customFormat="1" ht="30" customHeight="1">
      <c r="A26" s="80" t="s">
        <v>22</v>
      </c>
      <c r="B26" s="54" t="s">
        <v>10</v>
      </c>
      <c r="C26" s="55"/>
      <c r="D26" s="55"/>
      <c r="E26" s="55"/>
      <c r="F26" s="55"/>
      <c r="G26" s="56"/>
      <c r="H26" s="56"/>
      <c r="I26" s="56"/>
      <c r="J26" s="49"/>
      <c r="K26" s="50" t="e">
        <f t="shared" si="4"/>
        <v>#DIV/0!</v>
      </c>
      <c r="L26" s="51">
        <f t="shared" si="0"/>
        <v>0</v>
      </c>
      <c r="M26" s="115"/>
      <c r="N26" s="57"/>
      <c r="O26" s="86" t="str">
        <f t="shared" si="1"/>
        <v/>
      </c>
      <c r="P26" s="53" t="str">
        <f t="shared" si="2"/>
        <v/>
      </c>
      <c r="Q26" s="87" t="str">
        <f t="shared" si="3"/>
        <v/>
      </c>
    </row>
    <row r="27" spans="1:17" s="35" customFormat="1" ht="30" customHeight="1" thickBot="1">
      <c r="A27" s="81" t="s">
        <v>23</v>
      </c>
      <c r="B27" s="82" t="s">
        <v>10</v>
      </c>
      <c r="C27" s="76"/>
      <c r="D27" s="76"/>
      <c r="E27" s="76"/>
      <c r="F27" s="76"/>
      <c r="G27" s="77"/>
      <c r="H27" s="77"/>
      <c r="I27" s="77"/>
      <c r="J27" s="78"/>
      <c r="K27" s="78" t="e">
        <f t="shared" si="4"/>
        <v>#DIV/0!</v>
      </c>
      <c r="L27" s="117">
        <f t="shared" si="0"/>
        <v>0</v>
      </c>
      <c r="M27" s="116"/>
      <c r="N27" s="57"/>
      <c r="O27" s="86" t="str">
        <f t="shared" si="1"/>
        <v/>
      </c>
      <c r="P27" s="53" t="str">
        <f t="shared" si="2"/>
        <v/>
      </c>
      <c r="Q27" s="87" t="str">
        <f t="shared" si="3"/>
        <v/>
      </c>
    </row>
    <row r="28" spans="1:17" ht="18" customHeight="1" thickBo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88">
        <f>SUM(O16:O27)</f>
        <v>1114276.8650504739</v>
      </c>
      <c r="P28" s="89">
        <f t="shared" ref="P28:Q28" si="5">SUM(P16:P27)</f>
        <v>898418.40334640758</v>
      </c>
      <c r="Q28" s="90">
        <f t="shared" si="5"/>
        <v>1496976.651482004</v>
      </c>
    </row>
    <row r="29" spans="1:17" ht="15" customHeight="1"/>
    <row r="31" spans="1:17" ht="18.5">
      <c r="A31" s="2" t="s">
        <v>64</v>
      </c>
      <c r="B31" s="2"/>
    </row>
    <row r="33" spans="1:17" s="58" customFormat="1" ht="16" thickBot="1">
      <c r="A33" s="17" t="s">
        <v>62</v>
      </c>
      <c r="B33" s="17"/>
      <c r="K33" s="59"/>
      <c r="L33" s="59"/>
      <c r="O33" s="17" t="s">
        <v>56</v>
      </c>
    </row>
    <row r="34" spans="1:17" s="58" customFormat="1" ht="75" customHeight="1">
      <c r="A34" s="92" t="s">
        <v>11</v>
      </c>
      <c r="B34" s="93" t="s">
        <v>6</v>
      </c>
      <c r="C34" s="93" t="s">
        <v>2</v>
      </c>
      <c r="D34" s="93" t="s">
        <v>3</v>
      </c>
      <c r="E34" s="93" t="s">
        <v>4</v>
      </c>
      <c r="F34" s="93" t="s">
        <v>5</v>
      </c>
      <c r="G34" s="93" t="s">
        <v>38</v>
      </c>
      <c r="H34" s="93" t="s">
        <v>57</v>
      </c>
      <c r="I34" s="93" t="s">
        <v>41</v>
      </c>
      <c r="J34" s="93" t="s">
        <v>59</v>
      </c>
      <c r="K34" s="94" t="s">
        <v>7</v>
      </c>
      <c r="L34" s="94" t="s">
        <v>8</v>
      </c>
      <c r="M34" s="95" t="s">
        <v>65</v>
      </c>
      <c r="N34" s="45"/>
      <c r="O34" s="103" t="s">
        <v>3</v>
      </c>
      <c r="P34" s="104" t="s">
        <v>4</v>
      </c>
      <c r="Q34" s="105" t="s">
        <v>5</v>
      </c>
    </row>
    <row r="35" spans="1:17" s="57" customFormat="1" ht="30" customHeight="1">
      <c r="A35" s="96" t="s">
        <v>24</v>
      </c>
      <c r="B35" s="60" t="s">
        <v>37</v>
      </c>
      <c r="C35" s="61" t="s">
        <v>78</v>
      </c>
      <c r="D35" s="61">
        <v>150000</v>
      </c>
      <c r="E35" s="61">
        <v>180000</v>
      </c>
      <c r="F35" s="61">
        <v>100500</v>
      </c>
      <c r="G35" s="62"/>
      <c r="H35" s="62">
        <v>1</v>
      </c>
      <c r="I35" s="62">
        <v>1</v>
      </c>
      <c r="J35" s="62"/>
      <c r="K35" s="63">
        <f>IF(J35="",ROUNDDOWN(($D$10-H35+I35)/I35,0),ROUNDDOWN((J35-H35+I35)/I35,0))</f>
        <v>15</v>
      </c>
      <c r="L35" s="64">
        <f t="shared" ref="L35:L46" si="6">(1+Taux)^I35-1</f>
        <v>5.0000000000000044E-2</v>
      </c>
      <c r="M35" s="111" t="s">
        <v>79</v>
      </c>
      <c r="N35" s="52"/>
      <c r="O35" s="106">
        <f t="shared" ref="O35:O46" si="7">IF(B35="sélectionnez","",IF(B35="unique",PV(Taux,G35,,-D35,0),IF(B35="périodique",PV(Taux,H35-I35,,-(PV(L35,K35,-D35))))))</f>
        <v>1556948.7057270883</v>
      </c>
      <c r="P35" s="65">
        <f t="shared" ref="P35:P46" si="8">IF(B35="sélectionnez","",IF(B35="unique",PV(Taux,G35,,-E35,0),IF(B35="périodique",PV(Taux,H35-I35,,-(PV(L35,K35,-E35))))))</f>
        <v>1868338.4468725058</v>
      </c>
      <c r="Q35" s="107">
        <f t="shared" ref="Q35:Q46" si="9">IF(B35="sélectionnez","",IF(B35="unique",PV(Taux,G35,,-F35,0),IF(B35="périodique",PV(Taux,H35-I35,,-(PV(L35,K35,-F35))))))</f>
        <v>1043155.6328371491</v>
      </c>
    </row>
    <row r="36" spans="1:17" s="57" customFormat="1" ht="30" customHeight="1">
      <c r="A36" s="97" t="s">
        <v>25</v>
      </c>
      <c r="B36" s="66" t="s">
        <v>37</v>
      </c>
      <c r="C36" s="67" t="s">
        <v>80</v>
      </c>
      <c r="D36" s="67">
        <v>23000</v>
      </c>
      <c r="E36" s="67">
        <v>27600</v>
      </c>
      <c r="F36" s="67">
        <v>18400</v>
      </c>
      <c r="G36" s="68"/>
      <c r="H36" s="68">
        <v>1</v>
      </c>
      <c r="I36" s="68">
        <v>1</v>
      </c>
      <c r="J36" s="62"/>
      <c r="K36" s="63">
        <f t="shared" ref="K36:K46" si="10">IF(J36="",ROUNDDOWN(($D$10-H36+I36)/I36,0),ROUNDDOWN((J36-H36+I36)/I36,0))</f>
        <v>15</v>
      </c>
      <c r="L36" s="69">
        <f t="shared" si="6"/>
        <v>5.0000000000000044E-2</v>
      </c>
      <c r="M36" s="112" t="s">
        <v>81</v>
      </c>
      <c r="N36" s="52"/>
      <c r="O36" s="106">
        <f t="shared" si="7"/>
        <v>238732.13487815353</v>
      </c>
      <c r="P36" s="65">
        <f t="shared" si="8"/>
        <v>286478.56185378419</v>
      </c>
      <c r="Q36" s="107">
        <f t="shared" si="9"/>
        <v>190985.70790252282</v>
      </c>
    </row>
    <row r="37" spans="1:17" s="57" customFormat="1" ht="30" customHeight="1">
      <c r="A37" s="97" t="s">
        <v>26</v>
      </c>
      <c r="B37" s="66" t="s">
        <v>10</v>
      </c>
      <c r="C37" s="67"/>
      <c r="D37" s="67"/>
      <c r="E37" s="67"/>
      <c r="F37" s="67"/>
      <c r="G37" s="68"/>
      <c r="H37" s="68"/>
      <c r="I37" s="68"/>
      <c r="J37" s="62"/>
      <c r="K37" s="63" t="e">
        <f t="shared" si="10"/>
        <v>#DIV/0!</v>
      </c>
      <c r="L37" s="69">
        <f t="shared" si="6"/>
        <v>0</v>
      </c>
      <c r="M37" s="112"/>
      <c r="N37" s="52"/>
      <c r="O37" s="106" t="str">
        <f t="shared" si="7"/>
        <v/>
      </c>
      <c r="P37" s="65" t="str">
        <f t="shared" si="8"/>
        <v/>
      </c>
      <c r="Q37" s="107" t="str">
        <f t="shared" si="9"/>
        <v/>
      </c>
    </row>
    <row r="38" spans="1:17" s="57" customFormat="1" ht="30" customHeight="1">
      <c r="A38" s="97" t="s">
        <v>27</v>
      </c>
      <c r="B38" s="66" t="s">
        <v>10</v>
      </c>
      <c r="C38" s="67"/>
      <c r="D38" s="67"/>
      <c r="E38" s="67"/>
      <c r="F38" s="67"/>
      <c r="G38" s="68"/>
      <c r="H38" s="68"/>
      <c r="I38" s="68"/>
      <c r="J38" s="62"/>
      <c r="K38" s="63" t="e">
        <f t="shared" si="10"/>
        <v>#DIV/0!</v>
      </c>
      <c r="L38" s="69">
        <f t="shared" si="6"/>
        <v>0</v>
      </c>
      <c r="M38" s="112"/>
      <c r="N38" s="52"/>
      <c r="O38" s="106" t="str">
        <f t="shared" si="7"/>
        <v/>
      </c>
      <c r="P38" s="65" t="str">
        <f t="shared" si="8"/>
        <v/>
      </c>
      <c r="Q38" s="107" t="str">
        <f t="shared" si="9"/>
        <v/>
      </c>
    </row>
    <row r="39" spans="1:17" s="57" customFormat="1" ht="30" customHeight="1">
      <c r="A39" s="97" t="s">
        <v>28</v>
      </c>
      <c r="B39" s="66" t="s">
        <v>10</v>
      </c>
      <c r="C39" s="67"/>
      <c r="D39" s="67"/>
      <c r="E39" s="67"/>
      <c r="F39" s="67"/>
      <c r="G39" s="68"/>
      <c r="H39" s="68"/>
      <c r="I39" s="68"/>
      <c r="J39" s="62"/>
      <c r="K39" s="63" t="e">
        <f t="shared" si="10"/>
        <v>#DIV/0!</v>
      </c>
      <c r="L39" s="69">
        <f t="shared" si="6"/>
        <v>0</v>
      </c>
      <c r="M39" s="112"/>
      <c r="N39" s="52"/>
      <c r="O39" s="106" t="str">
        <f t="shared" si="7"/>
        <v/>
      </c>
      <c r="P39" s="65" t="str">
        <f t="shared" si="8"/>
        <v/>
      </c>
      <c r="Q39" s="107" t="str">
        <f t="shared" si="9"/>
        <v/>
      </c>
    </row>
    <row r="40" spans="1:17" s="57" customFormat="1" ht="30" customHeight="1">
      <c r="A40" s="97" t="s">
        <v>29</v>
      </c>
      <c r="B40" s="66" t="s">
        <v>10</v>
      </c>
      <c r="C40" s="67"/>
      <c r="D40" s="67"/>
      <c r="E40" s="67"/>
      <c r="F40" s="67"/>
      <c r="G40" s="68"/>
      <c r="H40" s="68"/>
      <c r="I40" s="68"/>
      <c r="J40" s="62"/>
      <c r="K40" s="63" t="e">
        <f t="shared" si="10"/>
        <v>#DIV/0!</v>
      </c>
      <c r="L40" s="69">
        <f t="shared" si="6"/>
        <v>0</v>
      </c>
      <c r="M40" s="112"/>
      <c r="O40" s="106" t="str">
        <f t="shared" si="7"/>
        <v/>
      </c>
      <c r="P40" s="65" t="str">
        <f t="shared" si="8"/>
        <v/>
      </c>
      <c r="Q40" s="107" t="str">
        <f t="shared" si="9"/>
        <v/>
      </c>
    </row>
    <row r="41" spans="1:17" s="57" customFormat="1" ht="30" customHeight="1">
      <c r="A41" s="97" t="s">
        <v>30</v>
      </c>
      <c r="B41" s="66" t="s">
        <v>10</v>
      </c>
      <c r="C41" s="67"/>
      <c r="D41" s="67"/>
      <c r="E41" s="67"/>
      <c r="F41" s="67"/>
      <c r="G41" s="68"/>
      <c r="H41" s="68"/>
      <c r="I41" s="68"/>
      <c r="J41" s="62"/>
      <c r="K41" s="63" t="e">
        <f t="shared" si="10"/>
        <v>#DIV/0!</v>
      </c>
      <c r="L41" s="69">
        <f t="shared" si="6"/>
        <v>0</v>
      </c>
      <c r="M41" s="112"/>
      <c r="O41" s="106" t="str">
        <f t="shared" si="7"/>
        <v/>
      </c>
      <c r="P41" s="65" t="str">
        <f t="shared" si="8"/>
        <v/>
      </c>
      <c r="Q41" s="107" t="str">
        <f t="shared" si="9"/>
        <v/>
      </c>
    </row>
    <row r="42" spans="1:17" s="57" customFormat="1" ht="30" customHeight="1">
      <c r="A42" s="97" t="s">
        <v>31</v>
      </c>
      <c r="B42" s="66" t="s">
        <v>10</v>
      </c>
      <c r="C42" s="67"/>
      <c r="D42" s="67"/>
      <c r="E42" s="67"/>
      <c r="F42" s="67"/>
      <c r="G42" s="68"/>
      <c r="H42" s="68"/>
      <c r="I42" s="68"/>
      <c r="J42" s="62"/>
      <c r="K42" s="63" t="e">
        <f t="shared" si="10"/>
        <v>#DIV/0!</v>
      </c>
      <c r="L42" s="69">
        <f t="shared" si="6"/>
        <v>0</v>
      </c>
      <c r="M42" s="112"/>
      <c r="O42" s="106" t="str">
        <f t="shared" si="7"/>
        <v/>
      </c>
      <c r="P42" s="65" t="str">
        <f t="shared" si="8"/>
        <v/>
      </c>
      <c r="Q42" s="107" t="str">
        <f t="shared" si="9"/>
        <v/>
      </c>
    </row>
    <row r="43" spans="1:17" s="57" customFormat="1" ht="30" customHeight="1">
      <c r="A43" s="97" t="s">
        <v>32</v>
      </c>
      <c r="B43" s="66" t="s">
        <v>10</v>
      </c>
      <c r="C43" s="67"/>
      <c r="D43" s="67"/>
      <c r="E43" s="67"/>
      <c r="F43" s="67"/>
      <c r="G43" s="68"/>
      <c r="H43" s="68"/>
      <c r="I43" s="68"/>
      <c r="J43" s="62"/>
      <c r="K43" s="63" t="e">
        <f t="shared" si="10"/>
        <v>#DIV/0!</v>
      </c>
      <c r="L43" s="69">
        <f t="shared" si="6"/>
        <v>0</v>
      </c>
      <c r="M43" s="112"/>
      <c r="O43" s="106" t="str">
        <f t="shared" si="7"/>
        <v/>
      </c>
      <c r="P43" s="65" t="str">
        <f t="shared" si="8"/>
        <v/>
      </c>
      <c r="Q43" s="107" t="str">
        <f t="shared" si="9"/>
        <v/>
      </c>
    </row>
    <row r="44" spans="1:17" s="57" customFormat="1" ht="30" customHeight="1">
      <c r="A44" s="97" t="s">
        <v>33</v>
      </c>
      <c r="B44" s="66" t="s">
        <v>10</v>
      </c>
      <c r="C44" s="67"/>
      <c r="D44" s="67"/>
      <c r="E44" s="67"/>
      <c r="F44" s="67"/>
      <c r="G44" s="68"/>
      <c r="H44" s="68"/>
      <c r="I44" s="68"/>
      <c r="J44" s="62"/>
      <c r="K44" s="63" t="e">
        <f t="shared" si="10"/>
        <v>#DIV/0!</v>
      </c>
      <c r="L44" s="69">
        <f t="shared" si="6"/>
        <v>0</v>
      </c>
      <c r="M44" s="112"/>
      <c r="O44" s="106" t="str">
        <f t="shared" si="7"/>
        <v/>
      </c>
      <c r="P44" s="65" t="str">
        <f t="shared" si="8"/>
        <v/>
      </c>
      <c r="Q44" s="107" t="str">
        <f t="shared" si="9"/>
        <v/>
      </c>
    </row>
    <row r="45" spans="1:17" s="57" customFormat="1" ht="30" customHeight="1">
      <c r="A45" s="97" t="s">
        <v>34</v>
      </c>
      <c r="B45" s="66" t="s">
        <v>10</v>
      </c>
      <c r="C45" s="67"/>
      <c r="D45" s="67"/>
      <c r="E45" s="67"/>
      <c r="F45" s="67"/>
      <c r="G45" s="68"/>
      <c r="H45" s="68"/>
      <c r="I45" s="68"/>
      <c r="J45" s="62"/>
      <c r="K45" s="63" t="e">
        <f t="shared" si="10"/>
        <v>#DIV/0!</v>
      </c>
      <c r="L45" s="69">
        <f t="shared" si="6"/>
        <v>0</v>
      </c>
      <c r="M45" s="112"/>
      <c r="O45" s="106" t="str">
        <f t="shared" si="7"/>
        <v/>
      </c>
      <c r="P45" s="65" t="str">
        <f t="shared" si="8"/>
        <v/>
      </c>
      <c r="Q45" s="107" t="str">
        <f t="shared" si="9"/>
        <v/>
      </c>
    </row>
    <row r="46" spans="1:17" s="57" customFormat="1" ht="30" customHeight="1" thickBot="1">
      <c r="A46" s="98" t="s">
        <v>35</v>
      </c>
      <c r="B46" s="99" t="s">
        <v>10</v>
      </c>
      <c r="C46" s="100"/>
      <c r="D46" s="100"/>
      <c r="E46" s="100"/>
      <c r="F46" s="100"/>
      <c r="G46" s="101"/>
      <c r="H46" s="101"/>
      <c r="I46" s="101"/>
      <c r="J46" s="101"/>
      <c r="K46" s="101" t="e">
        <f t="shared" si="10"/>
        <v>#DIV/0!</v>
      </c>
      <c r="L46" s="102">
        <f t="shared" si="6"/>
        <v>0</v>
      </c>
      <c r="M46" s="113"/>
      <c r="O46" s="106" t="str">
        <f t="shared" si="7"/>
        <v/>
      </c>
      <c r="P46" s="65" t="str">
        <f t="shared" si="8"/>
        <v/>
      </c>
      <c r="Q46" s="107" t="str">
        <f t="shared" si="9"/>
        <v/>
      </c>
    </row>
    <row r="47" spans="1:17" s="35" customFormat="1" ht="18" customHeight="1" thickBot="1">
      <c r="K47" s="91"/>
      <c r="L47" s="91"/>
      <c r="O47" s="108">
        <f>SUM(O35:O46)</f>
        <v>1795680.8406052417</v>
      </c>
      <c r="P47" s="109">
        <f t="shared" ref="P47:Q47" si="11">SUM(P35:P46)</f>
        <v>2154817.00872629</v>
      </c>
      <c r="Q47" s="110">
        <f t="shared" si="11"/>
        <v>1234141.3407396718</v>
      </c>
    </row>
    <row r="48" spans="1:17" ht="13.5" thickBot="1"/>
    <row r="49" spans="3:6" ht="20.149999999999999" customHeight="1" thickBot="1">
      <c r="D49" s="36" t="s">
        <v>3</v>
      </c>
      <c r="E49" s="37" t="s">
        <v>4</v>
      </c>
      <c r="F49" s="38" t="s">
        <v>5</v>
      </c>
    </row>
    <row r="50" spans="3:6" ht="20.149999999999999" customHeight="1" thickBot="1">
      <c r="C50" s="39" t="s">
        <v>39</v>
      </c>
      <c r="D50" s="40">
        <f>O47</f>
        <v>1795680.8406052417</v>
      </c>
      <c r="E50" s="40">
        <f>P47</f>
        <v>2154817.00872629</v>
      </c>
      <c r="F50" s="41">
        <f>Q47</f>
        <v>1234141.3407396718</v>
      </c>
    </row>
    <row r="51" spans="3:6" ht="20.149999999999999" customHeight="1" thickBot="1">
      <c r="C51" s="39" t="s">
        <v>40</v>
      </c>
      <c r="D51" s="40">
        <f>O28</f>
        <v>1114276.8650504739</v>
      </c>
      <c r="E51" s="40">
        <f>P28</f>
        <v>898418.40334640758</v>
      </c>
      <c r="F51" s="42">
        <f>Q28</f>
        <v>1496976.651482004</v>
      </c>
    </row>
    <row r="52" spans="3:6" ht="20.149999999999999" customHeight="1" thickBot="1">
      <c r="C52" s="39" t="s">
        <v>106</v>
      </c>
      <c r="D52" s="43">
        <f>O47/O28</f>
        <v>1.611521244788567</v>
      </c>
      <c r="E52" s="43">
        <f>P47/P28</f>
        <v>2.3984559985637857</v>
      </c>
      <c r="F52" s="44">
        <f>Q47/Q28</f>
        <v>0.82442257166661503</v>
      </c>
    </row>
    <row r="53" spans="3:6" ht="16" thickBot="1">
      <c r="C53" s="39" t="s">
        <v>107</v>
      </c>
      <c r="D53" s="151">
        <f>D50-D51</f>
        <v>681403.97555476776</v>
      </c>
      <c r="E53" s="151">
        <f t="shared" ref="E53:F53" si="12">E50-E51</f>
        <v>1256398.6053798823</v>
      </c>
      <c r="F53" s="152">
        <f t="shared" si="12"/>
        <v>-262835.31074233213</v>
      </c>
    </row>
  </sheetData>
  <sheetProtection algorithmName="SHA-512" hashValue="SVlcoao8QN67xyEOfG9Xg7fiV+ksvuzmbwGbplJoZEDOLxnN+U6PSFVL5oBNVgw4tnoCj/prHEYx2H78uiaIIA==" saltValue="UhtuquwxlymendUrJlCD8Q==" spinCount="100000" sheet="1" objects="1" scenarios="1" selectLockedCells="1"/>
  <mergeCells count="1">
    <mergeCell ref="C6:H6"/>
  </mergeCells>
  <conditionalFormatting sqref="C4">
    <cfRule type="expression" dxfId="59" priority="26">
      <formula>$C$4=""</formula>
    </cfRule>
  </conditionalFormatting>
  <conditionalFormatting sqref="C5:C6">
    <cfRule type="expression" dxfId="58" priority="2">
      <formula>C5=""</formula>
    </cfRule>
  </conditionalFormatting>
  <conditionalFormatting sqref="C16:C27 C35:C46">
    <cfRule type="expression" dxfId="57" priority="33">
      <formula>B16="périodique"</formula>
    </cfRule>
    <cfRule type="expression" dxfId="56" priority="34">
      <formula>B16="unique"</formula>
    </cfRule>
  </conditionalFormatting>
  <conditionalFormatting sqref="D10">
    <cfRule type="expression" dxfId="55" priority="44">
      <formula>$D$10=""</formula>
    </cfRule>
  </conditionalFormatting>
  <conditionalFormatting sqref="D16:D27 D35:D46">
    <cfRule type="expression" dxfId="54" priority="31">
      <formula>B16="périodique"</formula>
    </cfRule>
    <cfRule type="expression" dxfId="53" priority="32">
      <formula>B16="unique"</formula>
    </cfRule>
  </conditionalFormatting>
  <conditionalFormatting sqref="D52:F53">
    <cfRule type="cellIs" dxfId="52" priority="3" operator="greaterThan">
      <formula>1</formula>
    </cfRule>
    <cfRule type="cellIs" dxfId="51" priority="4" operator="lessThan">
      <formula>1</formula>
    </cfRule>
    <cfRule type="cellIs" dxfId="50" priority="5" operator="equal">
      <formula>1</formula>
    </cfRule>
  </conditionalFormatting>
  <conditionalFormatting sqref="E16:E27">
    <cfRule type="expression" dxfId="49" priority="47">
      <formula>B16="périodique"</formula>
    </cfRule>
    <cfRule type="expression" dxfId="48" priority="48">
      <formula>B16="unique"</formula>
    </cfRule>
  </conditionalFormatting>
  <conditionalFormatting sqref="E35:E46">
    <cfRule type="expression" dxfId="47" priority="52">
      <formula>B35="périodique"</formula>
    </cfRule>
    <cfRule type="expression" dxfId="46" priority="53">
      <formula>B35="unique"</formula>
    </cfRule>
  </conditionalFormatting>
  <conditionalFormatting sqref="F16:F27 F35:F46">
    <cfRule type="expression" dxfId="45" priority="49">
      <formula>B16="périodique"</formula>
    </cfRule>
    <cfRule type="expression" dxfId="44" priority="50">
      <formula>B16="unique"</formula>
    </cfRule>
  </conditionalFormatting>
  <conditionalFormatting sqref="G16:G27 G35:G46">
    <cfRule type="expression" dxfId="43" priority="45">
      <formula>B16="unique"</formula>
    </cfRule>
  </conditionalFormatting>
  <conditionalFormatting sqref="H16:H27 H35:H46">
    <cfRule type="expression" dxfId="42" priority="30">
      <formula>B16="périodique"</formula>
    </cfRule>
  </conditionalFormatting>
  <conditionalFormatting sqref="I16:I27 I35:I46">
    <cfRule type="expression" dxfId="41" priority="46">
      <formula>B16="périodique"</formula>
    </cfRule>
  </conditionalFormatting>
  <conditionalFormatting sqref="J16:J27">
    <cfRule type="expression" dxfId="40" priority="25">
      <formula>J16&lt;H16</formula>
    </cfRule>
    <cfRule type="expression" dxfId="39" priority="51">
      <formula>B16="périodique"</formula>
    </cfRule>
  </conditionalFormatting>
  <conditionalFormatting sqref="J35:J45">
    <cfRule type="expression" dxfId="38" priority="17">
      <formula>B35="périodique"</formula>
    </cfRule>
    <cfRule type="expression" dxfId="37" priority="18">
      <formula>J35&lt;H35</formula>
    </cfRule>
  </conditionalFormatting>
  <conditionalFormatting sqref="J46:K46">
    <cfRule type="expression" dxfId="36" priority="6">
      <formula>C46="périodique"</formula>
    </cfRule>
  </conditionalFormatting>
  <conditionalFormatting sqref="K27:L27">
    <cfRule type="expression" dxfId="35" priority="7">
      <formula>K27&lt;I27</formula>
    </cfRule>
    <cfRule type="expression" dxfId="34" priority="10">
      <formula>C27="périodique"</formula>
    </cfRule>
  </conditionalFormatting>
  <conditionalFormatting sqref="M16:M27">
    <cfRule type="expression" dxfId="33" priority="22">
      <formula>B16="périodique"</formula>
    </cfRule>
    <cfRule type="expression" dxfId="32" priority="23">
      <formula>B16="unique"</formula>
    </cfRule>
  </conditionalFormatting>
  <conditionalFormatting sqref="M35:M46">
    <cfRule type="expression" dxfId="31" priority="20">
      <formula>B35="périodique"</formula>
    </cfRule>
    <cfRule type="expression" dxfId="30" priority="21">
      <formula>B35="unique"</formula>
    </cfRule>
  </conditionalFormatting>
  <dataValidations count="13">
    <dataValidation allowBlank="1" showInputMessage="1" showErrorMessage="1" prompt="Entrez les informations relatives au(x) paiement(s) et les hypothèses retenues." sqref="M16:M27 M35:M46" xr:uid="{00000000-0002-0000-0200-000000000000}"/>
    <dataValidation allowBlank="1" showInputMessage="1" showErrorMessage="1" prompt="Entrez le nom de l'entreprise de transport." sqref="C5" xr:uid="{00000000-0002-0000-0200-000001000000}"/>
    <dataValidation allowBlank="1" showInputMessage="1" showErrorMessage="1" prompt="Option facultative pour définir la date du dernier paiement périodique. Laissez vide par défaut." sqref="J35:J46" xr:uid="{00000000-0002-0000-0200-000002000000}"/>
    <dataValidation allowBlank="1" showInputMessage="1" showErrorMessage="1" prompt="Entrez la périodicité des paiements. Par exemple, &quot;5&quot; pour un paiement tous les 5 ans." sqref="I35:I46" xr:uid="{00000000-0002-0000-0200-000003000000}"/>
    <dataValidation allowBlank="1" showInputMessage="1" showErrorMessage="1" prompt="Entrez la périodicité des paiements en années. Par exemple &quot;5&quot; pour un paiement tous les 5 ans." sqref="I16:I27" xr:uid="{00000000-0002-0000-0200-000004000000}"/>
    <dataValidation allowBlank="1" showInputMessage="1" showErrorMessage="1" prompt="Entrez l'année du premier paiement périodique." sqref="H16:H27 H35:H45" xr:uid="{00000000-0002-0000-0200-000005000000}"/>
    <dataValidation allowBlank="1" showInputMessage="1" showErrorMessage="1" prompt="Entrez l'année du paiement." sqref="G16:G27" xr:uid="{00000000-0002-0000-0200-000006000000}"/>
    <dataValidation allowBlank="1" showInputMessage="1" showErrorMessage="1" prompt="Option facultative pour définir la date d'un dernier paiement périodique. Laissez vide par défaut." sqref="J16:J27" xr:uid="{00000000-0002-0000-0200-000007000000}"/>
    <dataValidation allowBlank="1" showInputMessage="1" showErrorMessage="1" prompt="Entrez la date suivant le format jj.mm.aaaa" sqref="C4" xr:uid="{00000000-0002-0000-0200-000008000000}"/>
    <dataValidation allowBlank="1" showInputMessage="1" showErrorMessage="1" prompt="Entrez une valeur" sqref="D16:F27 D35:F46" xr:uid="{00000000-0002-0000-0200-000009000000}"/>
    <dataValidation allowBlank="1" showInputMessage="1" showErrorMessage="1" prompt="Entrez un texte" sqref="C16:C27 C35:C46" xr:uid="{00000000-0002-0000-0200-00000A000000}"/>
    <dataValidation type="list" allowBlank="1" showInputMessage="1" showErrorMessage="1" sqref="B16:B27 B35:B46" xr:uid="{00000000-0002-0000-0200-00000B000000}">
      <formula1>$K$9:$K$11</formula1>
    </dataValidation>
    <dataValidation allowBlank="1" showInputMessage="1" showErrorMessage="1" promptTitle="Durée d'analyse" prompt="La période doit correspondre en principe à la durée d'ammortissement des investissements et ne doit pas être inférieure à 10 ans" sqref="D10" xr:uid="{00000000-0002-0000-0200-00000C000000}"/>
  </dataValidations>
  <printOptions horizontalCentered="1" verticalCentered="1"/>
  <pageMargins left="0.82677165354330717" right="0.82677165354330717" top="0.35433070866141736" bottom="0.35433070866141736" header="0.11811023622047245" footer="0.11811023622047245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3"/>
  <sheetViews>
    <sheetView showGridLines="0" tabSelected="1" zoomScale="72" zoomScaleNormal="72" workbookViewId="0">
      <selection activeCell="C4" sqref="C4"/>
    </sheetView>
  </sheetViews>
  <sheetFormatPr baseColWidth="10" defaultColWidth="11.453125" defaultRowHeight="13"/>
  <cols>
    <col min="1" max="1" width="4.26953125" style="29" customWidth="1"/>
    <col min="2" max="2" width="13.1796875" style="29" customWidth="1"/>
    <col min="3" max="3" width="36.54296875" style="29" customWidth="1"/>
    <col min="4" max="6" width="12.7265625" style="29" customWidth="1"/>
    <col min="7" max="8" width="11.7265625" style="29" customWidth="1"/>
    <col min="9" max="9" width="13.26953125" style="29" customWidth="1"/>
    <col min="10" max="10" width="11.7265625" style="29" customWidth="1"/>
    <col min="11" max="11" width="10.81640625" style="30" hidden="1" customWidth="1"/>
    <col min="12" max="12" width="10.453125" style="30" hidden="1" customWidth="1"/>
    <col min="13" max="13" width="102.7265625" style="29" customWidth="1"/>
    <col min="14" max="14" width="3.54296875" style="29" customWidth="1"/>
    <col min="15" max="17" width="14.7265625" style="29" customWidth="1"/>
    <col min="18" max="18" width="14.26953125" style="29" customWidth="1"/>
    <col min="19" max="16384" width="11.453125" style="29"/>
  </cols>
  <sheetData>
    <row r="1" spans="1:17">
      <c r="A1" s="29" t="s">
        <v>109</v>
      </c>
    </row>
    <row r="2" spans="1:17" ht="28.5">
      <c r="A2" s="28" t="s">
        <v>83</v>
      </c>
      <c r="B2" s="28"/>
      <c r="M2" s="31"/>
    </row>
    <row r="3" spans="1:17">
      <c r="M3" s="31"/>
    </row>
    <row r="4" spans="1:17" ht="18.5">
      <c r="A4" s="3" t="s">
        <v>61</v>
      </c>
      <c r="C4" s="118"/>
      <c r="M4" s="31"/>
    </row>
    <row r="5" spans="1:17" ht="18.5">
      <c r="A5" s="3" t="s">
        <v>60</v>
      </c>
      <c r="C5" s="70"/>
      <c r="J5" s="32"/>
      <c r="M5" s="31"/>
    </row>
    <row r="6" spans="1:17" ht="18.5">
      <c r="A6" s="3" t="s">
        <v>108</v>
      </c>
      <c r="C6" s="183"/>
      <c r="D6" s="183"/>
      <c r="E6" s="183"/>
      <c r="F6" s="183"/>
      <c r="G6" s="183"/>
      <c r="H6" s="183"/>
      <c r="J6" s="32"/>
      <c r="K6" s="34"/>
      <c r="M6" s="31"/>
    </row>
    <row r="7" spans="1:17" ht="18.5">
      <c r="D7" s="1"/>
      <c r="F7" s="27"/>
      <c r="H7" s="33"/>
      <c r="J7" s="32"/>
      <c r="K7" s="34"/>
      <c r="M7" s="31"/>
    </row>
    <row r="8" spans="1:17">
      <c r="K8" s="34" t="s">
        <v>9</v>
      </c>
      <c r="M8" s="31"/>
    </row>
    <row r="9" spans="1:17">
      <c r="K9" s="30" t="s">
        <v>10</v>
      </c>
      <c r="M9" s="31"/>
    </row>
    <row r="10" spans="1:17" ht="18.5">
      <c r="C10" s="153" t="s">
        <v>0</v>
      </c>
      <c r="D10" s="71"/>
      <c r="E10" s="1" t="s">
        <v>1</v>
      </c>
      <c r="F10" s="27"/>
      <c r="H10" s="154" t="s">
        <v>55</v>
      </c>
      <c r="J10" s="148">
        <v>0.05</v>
      </c>
      <c r="K10" s="30" t="s">
        <v>36</v>
      </c>
      <c r="M10" s="31"/>
    </row>
    <row r="11" spans="1:17">
      <c r="K11" s="30" t="s">
        <v>37</v>
      </c>
      <c r="M11" s="31"/>
    </row>
    <row r="12" spans="1:17" ht="18.5">
      <c r="B12" s="2"/>
      <c r="M12" s="31"/>
    </row>
    <row r="13" spans="1:17" ht="18.5">
      <c r="A13" s="3" t="s">
        <v>63</v>
      </c>
      <c r="C13" s="2"/>
      <c r="M13" s="31"/>
    </row>
    <row r="14" spans="1:17" s="58" customFormat="1" ht="16" thickBot="1">
      <c r="A14" s="17"/>
      <c r="B14" s="17"/>
      <c r="K14" s="59"/>
      <c r="L14" s="59"/>
      <c r="O14" s="17" t="s">
        <v>56</v>
      </c>
    </row>
    <row r="15" spans="1:17" ht="75" customHeight="1">
      <c r="A15" s="72" t="s">
        <v>11</v>
      </c>
      <c r="B15" s="73" t="s">
        <v>6</v>
      </c>
      <c r="C15" s="73" t="s">
        <v>2</v>
      </c>
      <c r="D15" s="73" t="s">
        <v>3</v>
      </c>
      <c r="E15" s="73" t="s">
        <v>4</v>
      </c>
      <c r="F15" s="73" t="s">
        <v>5</v>
      </c>
      <c r="G15" s="73" t="s">
        <v>38</v>
      </c>
      <c r="H15" s="73" t="s">
        <v>57</v>
      </c>
      <c r="I15" s="73" t="s">
        <v>41</v>
      </c>
      <c r="J15" s="73" t="s">
        <v>58</v>
      </c>
      <c r="K15" s="74" t="s">
        <v>7</v>
      </c>
      <c r="L15" s="74" t="s">
        <v>8</v>
      </c>
      <c r="M15" s="75" t="s">
        <v>65</v>
      </c>
      <c r="N15" s="45"/>
      <c r="O15" s="83" t="s">
        <v>3</v>
      </c>
      <c r="P15" s="84" t="s">
        <v>4</v>
      </c>
      <c r="Q15" s="85" t="s">
        <v>5</v>
      </c>
    </row>
    <row r="16" spans="1:17" s="35" customFormat="1" ht="30" customHeight="1">
      <c r="A16" s="79" t="s">
        <v>12</v>
      </c>
      <c r="B16" s="46" t="s">
        <v>10</v>
      </c>
      <c r="C16" s="47"/>
      <c r="D16" s="47"/>
      <c r="E16" s="47"/>
      <c r="F16" s="47"/>
      <c r="G16" s="48"/>
      <c r="H16" s="48"/>
      <c r="I16" s="48"/>
      <c r="J16" s="49"/>
      <c r="K16" s="50" t="e">
        <f>IF(J16="",ROUNDDOWN(($D$10-H16+I16)/I16,),ROUNDDOWN((J16-H16+I16)/I16,0))</f>
        <v>#DIV/0!</v>
      </c>
      <c r="L16" s="51">
        <f t="shared" ref="L16:L27" si="0">-1+(1+Taux)^I16</f>
        <v>0</v>
      </c>
      <c r="M16" s="114"/>
      <c r="N16" s="52"/>
      <c r="O16" s="86" t="str">
        <f>IF(B16="sélectionnez","",IF(B16="unique",PV(Taux,G16,,-D16,0),IF(B16="périodique",PV(Taux,H16-I16,,-(PV(L16,K16,-D16))))))</f>
        <v/>
      </c>
      <c r="P16" s="53" t="str">
        <f t="shared" ref="P16:P27" si="1">IF(B16="sélectionnez","",IF(B16="unique",PV(Taux,G16,,-E16,0),IF(B16="périodique",PV(Taux,H16-I16,,-(PV(L16,K16,-E16))))))</f>
        <v/>
      </c>
      <c r="Q16" s="87" t="str">
        <f t="shared" ref="Q16:Q27" si="2">IF(B16="sélectionnez","",IF(B16="unique",PV(Taux,G16,,-F16,0),IF(B16="périodique",PV(Taux,H16-I16,,-(PV(L16,K16,-F16))))))</f>
        <v/>
      </c>
    </row>
    <row r="17" spans="1:17" s="35" customFormat="1" ht="30" customHeight="1">
      <c r="A17" s="80" t="s">
        <v>13</v>
      </c>
      <c r="B17" s="54" t="s">
        <v>10</v>
      </c>
      <c r="C17" s="55"/>
      <c r="D17" s="55"/>
      <c r="E17" s="55"/>
      <c r="F17" s="55"/>
      <c r="G17" s="56"/>
      <c r="H17" s="56"/>
      <c r="I17" s="56"/>
      <c r="J17" s="49"/>
      <c r="K17" s="50" t="e">
        <f t="shared" ref="K17:K27" si="3">IF(J17="",ROUNDDOWN(($D$10-H17+I17)/I17,),ROUNDDOWN((J17-H17+I17)/I17,0))</f>
        <v>#DIV/0!</v>
      </c>
      <c r="L17" s="51">
        <f t="shared" si="0"/>
        <v>0</v>
      </c>
      <c r="M17" s="115"/>
      <c r="N17" s="52"/>
      <c r="O17" s="86" t="str">
        <f t="shared" ref="O17:O27" si="4">IF(B17="sélectionnez","",IF(B17="unique",PV(Taux,G17,,-D17,0),IF(B17="périodique",PV(Taux,H17-I17,,-(PV(L17,K17,-D17))))))</f>
        <v/>
      </c>
      <c r="P17" s="53" t="str">
        <f t="shared" si="1"/>
        <v/>
      </c>
      <c r="Q17" s="87" t="str">
        <f t="shared" si="2"/>
        <v/>
      </c>
    </row>
    <row r="18" spans="1:17" s="35" customFormat="1" ht="30" customHeight="1">
      <c r="A18" s="80" t="s">
        <v>14</v>
      </c>
      <c r="B18" s="54" t="s">
        <v>10</v>
      </c>
      <c r="C18" s="55"/>
      <c r="D18" s="55"/>
      <c r="E18" s="55"/>
      <c r="F18" s="55"/>
      <c r="G18" s="56"/>
      <c r="H18" s="56"/>
      <c r="I18" s="56"/>
      <c r="J18" s="49"/>
      <c r="K18" s="50" t="e">
        <f t="shared" si="3"/>
        <v>#DIV/0!</v>
      </c>
      <c r="L18" s="51">
        <f t="shared" si="0"/>
        <v>0</v>
      </c>
      <c r="M18" s="115"/>
      <c r="N18" s="52"/>
      <c r="O18" s="86" t="str">
        <f t="shared" si="4"/>
        <v/>
      </c>
      <c r="P18" s="53" t="str">
        <f t="shared" si="1"/>
        <v/>
      </c>
      <c r="Q18" s="87" t="str">
        <f t="shared" si="2"/>
        <v/>
      </c>
    </row>
    <row r="19" spans="1:17" s="35" customFormat="1" ht="30" customHeight="1">
      <c r="A19" s="80" t="s">
        <v>15</v>
      </c>
      <c r="B19" s="54" t="s">
        <v>10</v>
      </c>
      <c r="C19" s="55"/>
      <c r="D19" s="55"/>
      <c r="E19" s="55"/>
      <c r="F19" s="55"/>
      <c r="G19" s="56"/>
      <c r="H19" s="56"/>
      <c r="I19" s="56"/>
      <c r="J19" s="49"/>
      <c r="K19" s="50" t="e">
        <f t="shared" si="3"/>
        <v>#DIV/0!</v>
      </c>
      <c r="L19" s="51">
        <f t="shared" si="0"/>
        <v>0</v>
      </c>
      <c r="M19" s="115"/>
      <c r="N19" s="52"/>
      <c r="O19" s="86" t="str">
        <f t="shared" si="4"/>
        <v/>
      </c>
      <c r="P19" s="53" t="str">
        <f t="shared" si="1"/>
        <v/>
      </c>
      <c r="Q19" s="87" t="str">
        <f t="shared" si="2"/>
        <v/>
      </c>
    </row>
    <row r="20" spans="1:17" s="35" customFormat="1" ht="30" customHeight="1">
      <c r="A20" s="80" t="s">
        <v>16</v>
      </c>
      <c r="B20" s="54" t="s">
        <v>10</v>
      </c>
      <c r="C20" s="55"/>
      <c r="D20" s="55"/>
      <c r="E20" s="55"/>
      <c r="F20" s="55"/>
      <c r="G20" s="56"/>
      <c r="H20" s="56"/>
      <c r="I20" s="56"/>
      <c r="J20" s="49"/>
      <c r="K20" s="50" t="e">
        <f t="shared" si="3"/>
        <v>#DIV/0!</v>
      </c>
      <c r="L20" s="51">
        <f t="shared" si="0"/>
        <v>0</v>
      </c>
      <c r="M20" s="115"/>
      <c r="N20" s="52"/>
      <c r="O20" s="86" t="str">
        <f t="shared" si="4"/>
        <v/>
      </c>
      <c r="P20" s="53" t="str">
        <f t="shared" si="1"/>
        <v/>
      </c>
      <c r="Q20" s="87" t="str">
        <f t="shared" si="2"/>
        <v/>
      </c>
    </row>
    <row r="21" spans="1:17" s="35" customFormat="1" ht="30" customHeight="1">
      <c r="A21" s="80" t="s">
        <v>17</v>
      </c>
      <c r="B21" s="54" t="s">
        <v>10</v>
      </c>
      <c r="C21" s="55"/>
      <c r="D21" s="55"/>
      <c r="E21" s="55"/>
      <c r="F21" s="55"/>
      <c r="G21" s="56"/>
      <c r="H21" s="56"/>
      <c r="I21" s="56"/>
      <c r="J21" s="49"/>
      <c r="K21" s="50" t="e">
        <f t="shared" si="3"/>
        <v>#DIV/0!</v>
      </c>
      <c r="L21" s="51">
        <f t="shared" si="0"/>
        <v>0</v>
      </c>
      <c r="M21" s="115"/>
      <c r="N21" s="57"/>
      <c r="O21" s="86" t="str">
        <f t="shared" si="4"/>
        <v/>
      </c>
      <c r="P21" s="53" t="str">
        <f t="shared" si="1"/>
        <v/>
      </c>
      <c r="Q21" s="87" t="str">
        <f t="shared" si="2"/>
        <v/>
      </c>
    </row>
    <row r="22" spans="1:17" s="35" customFormat="1" ht="30" customHeight="1">
      <c r="A22" s="80" t="s">
        <v>18</v>
      </c>
      <c r="B22" s="54" t="s">
        <v>10</v>
      </c>
      <c r="C22" s="55"/>
      <c r="D22" s="55"/>
      <c r="E22" s="55"/>
      <c r="F22" s="55"/>
      <c r="G22" s="56"/>
      <c r="H22" s="56"/>
      <c r="I22" s="56"/>
      <c r="J22" s="49"/>
      <c r="K22" s="50" t="e">
        <f t="shared" si="3"/>
        <v>#DIV/0!</v>
      </c>
      <c r="L22" s="51">
        <f t="shared" si="0"/>
        <v>0</v>
      </c>
      <c r="M22" s="115"/>
      <c r="N22" s="57"/>
      <c r="O22" s="86" t="str">
        <f t="shared" si="4"/>
        <v/>
      </c>
      <c r="P22" s="53" t="str">
        <f t="shared" si="1"/>
        <v/>
      </c>
      <c r="Q22" s="87" t="str">
        <f t="shared" si="2"/>
        <v/>
      </c>
    </row>
    <row r="23" spans="1:17" s="35" customFormat="1" ht="30" customHeight="1">
      <c r="A23" s="80" t="s">
        <v>19</v>
      </c>
      <c r="B23" s="54" t="s">
        <v>10</v>
      </c>
      <c r="C23" s="55"/>
      <c r="D23" s="55"/>
      <c r="E23" s="55"/>
      <c r="F23" s="55"/>
      <c r="G23" s="56"/>
      <c r="H23" s="56"/>
      <c r="I23" s="56"/>
      <c r="J23" s="49"/>
      <c r="K23" s="50" t="e">
        <f t="shared" si="3"/>
        <v>#DIV/0!</v>
      </c>
      <c r="L23" s="51">
        <f t="shared" si="0"/>
        <v>0</v>
      </c>
      <c r="M23" s="115"/>
      <c r="N23" s="57"/>
      <c r="O23" s="86" t="str">
        <f t="shared" si="4"/>
        <v/>
      </c>
      <c r="P23" s="53" t="str">
        <f t="shared" si="1"/>
        <v/>
      </c>
      <c r="Q23" s="87" t="str">
        <f t="shared" si="2"/>
        <v/>
      </c>
    </row>
    <row r="24" spans="1:17" s="35" customFormat="1" ht="30" customHeight="1">
      <c r="A24" s="80" t="s">
        <v>20</v>
      </c>
      <c r="B24" s="54" t="s">
        <v>10</v>
      </c>
      <c r="C24" s="55"/>
      <c r="D24" s="55"/>
      <c r="E24" s="55"/>
      <c r="F24" s="55"/>
      <c r="G24" s="56"/>
      <c r="H24" s="56"/>
      <c r="I24" s="56"/>
      <c r="J24" s="49"/>
      <c r="K24" s="50" t="e">
        <f t="shared" si="3"/>
        <v>#DIV/0!</v>
      </c>
      <c r="L24" s="51">
        <f t="shared" si="0"/>
        <v>0</v>
      </c>
      <c r="M24" s="115"/>
      <c r="N24" s="57"/>
      <c r="O24" s="86" t="str">
        <f t="shared" si="4"/>
        <v/>
      </c>
      <c r="P24" s="53" t="str">
        <f t="shared" si="1"/>
        <v/>
      </c>
      <c r="Q24" s="87" t="str">
        <f t="shared" si="2"/>
        <v/>
      </c>
    </row>
    <row r="25" spans="1:17" s="35" customFormat="1" ht="30" customHeight="1">
      <c r="A25" s="80" t="s">
        <v>21</v>
      </c>
      <c r="B25" s="54" t="s">
        <v>10</v>
      </c>
      <c r="C25" s="55"/>
      <c r="D25" s="55"/>
      <c r="E25" s="55"/>
      <c r="F25" s="55"/>
      <c r="G25" s="56"/>
      <c r="H25" s="56"/>
      <c r="I25" s="56"/>
      <c r="J25" s="49"/>
      <c r="K25" s="50" t="e">
        <f t="shared" si="3"/>
        <v>#DIV/0!</v>
      </c>
      <c r="L25" s="51">
        <f t="shared" si="0"/>
        <v>0</v>
      </c>
      <c r="M25" s="115"/>
      <c r="N25" s="57"/>
      <c r="O25" s="86" t="str">
        <f t="shared" si="4"/>
        <v/>
      </c>
      <c r="P25" s="53" t="str">
        <f t="shared" si="1"/>
        <v/>
      </c>
      <c r="Q25" s="87" t="str">
        <f t="shared" si="2"/>
        <v/>
      </c>
    </row>
    <row r="26" spans="1:17" s="35" customFormat="1" ht="30" customHeight="1">
      <c r="A26" s="80" t="s">
        <v>22</v>
      </c>
      <c r="B26" s="54" t="s">
        <v>10</v>
      </c>
      <c r="C26" s="55"/>
      <c r="D26" s="55"/>
      <c r="E26" s="55"/>
      <c r="F26" s="55"/>
      <c r="G26" s="56"/>
      <c r="H26" s="56"/>
      <c r="I26" s="56"/>
      <c r="J26" s="49"/>
      <c r="K26" s="50" t="e">
        <f t="shared" si="3"/>
        <v>#DIV/0!</v>
      </c>
      <c r="L26" s="51">
        <f t="shared" si="0"/>
        <v>0</v>
      </c>
      <c r="M26" s="115"/>
      <c r="N26" s="57"/>
      <c r="O26" s="86" t="str">
        <f t="shared" si="4"/>
        <v/>
      </c>
      <c r="P26" s="53" t="str">
        <f t="shared" si="1"/>
        <v/>
      </c>
      <c r="Q26" s="87" t="str">
        <f t="shared" si="2"/>
        <v/>
      </c>
    </row>
    <row r="27" spans="1:17" s="35" customFormat="1" ht="30" customHeight="1" thickBot="1">
      <c r="A27" s="81" t="s">
        <v>23</v>
      </c>
      <c r="B27" s="82" t="s">
        <v>10</v>
      </c>
      <c r="C27" s="76"/>
      <c r="D27" s="76"/>
      <c r="E27" s="76"/>
      <c r="F27" s="76"/>
      <c r="G27" s="77"/>
      <c r="H27" s="77"/>
      <c r="I27" s="77"/>
      <c r="J27" s="78"/>
      <c r="K27" s="78" t="e">
        <f t="shared" si="3"/>
        <v>#DIV/0!</v>
      </c>
      <c r="L27" s="117">
        <f t="shared" si="0"/>
        <v>0</v>
      </c>
      <c r="M27" s="116"/>
      <c r="N27" s="57"/>
      <c r="O27" s="86" t="str">
        <f t="shared" si="4"/>
        <v/>
      </c>
      <c r="P27" s="53" t="str">
        <f t="shared" si="1"/>
        <v/>
      </c>
      <c r="Q27" s="87" t="str">
        <f t="shared" si="2"/>
        <v/>
      </c>
    </row>
    <row r="28" spans="1:17" ht="18" customHeight="1" thickBo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88">
        <f>SUM(O16:O27)</f>
        <v>0</v>
      </c>
      <c r="P28" s="89">
        <f t="shared" ref="P28:Q28" si="5">SUM(P16:P27)</f>
        <v>0</v>
      </c>
      <c r="Q28" s="90">
        <f t="shared" si="5"/>
        <v>0</v>
      </c>
    </row>
    <row r="29" spans="1:17" ht="15" customHeight="1"/>
    <row r="31" spans="1:17" ht="18.5">
      <c r="B31" s="2"/>
    </row>
    <row r="32" spans="1:17" ht="18.5">
      <c r="A32" s="2" t="s">
        <v>64</v>
      </c>
    </row>
    <row r="33" spans="1:17" s="58" customFormat="1" ht="16" thickBot="1">
      <c r="A33" s="17"/>
      <c r="B33" s="17"/>
      <c r="K33" s="59"/>
      <c r="L33" s="59"/>
      <c r="O33" s="17" t="s">
        <v>56</v>
      </c>
    </row>
    <row r="34" spans="1:17" s="58" customFormat="1" ht="75" customHeight="1">
      <c r="A34" s="92" t="s">
        <v>11</v>
      </c>
      <c r="B34" s="93" t="s">
        <v>6</v>
      </c>
      <c r="C34" s="93" t="s">
        <v>2</v>
      </c>
      <c r="D34" s="93" t="s">
        <v>3</v>
      </c>
      <c r="E34" s="93" t="s">
        <v>4</v>
      </c>
      <c r="F34" s="93" t="s">
        <v>5</v>
      </c>
      <c r="G34" s="93" t="s">
        <v>38</v>
      </c>
      <c r="H34" s="93" t="s">
        <v>57</v>
      </c>
      <c r="I34" s="93" t="s">
        <v>41</v>
      </c>
      <c r="J34" s="93" t="s">
        <v>59</v>
      </c>
      <c r="K34" s="94" t="s">
        <v>7</v>
      </c>
      <c r="L34" s="94" t="s">
        <v>8</v>
      </c>
      <c r="M34" s="95" t="s">
        <v>65</v>
      </c>
      <c r="N34" s="45"/>
      <c r="O34" s="103" t="s">
        <v>3</v>
      </c>
      <c r="P34" s="104" t="s">
        <v>4</v>
      </c>
      <c r="Q34" s="105" t="s">
        <v>5</v>
      </c>
    </row>
    <row r="35" spans="1:17" s="57" customFormat="1" ht="30" customHeight="1">
      <c r="A35" s="96" t="s">
        <v>24</v>
      </c>
      <c r="B35" s="60" t="s">
        <v>10</v>
      </c>
      <c r="C35" s="61"/>
      <c r="D35" s="61"/>
      <c r="E35" s="61"/>
      <c r="F35" s="61"/>
      <c r="G35" s="62"/>
      <c r="H35" s="62"/>
      <c r="I35" s="62"/>
      <c r="J35" s="62"/>
      <c r="K35" s="63" t="e">
        <f>IF(J35="",ROUNDDOWN(($D$10-H35+I35)/I35,0),ROUNDDOWN((J35-H35+I35)/I35,0))</f>
        <v>#DIV/0!</v>
      </c>
      <c r="L35" s="64">
        <f t="shared" ref="L35:L46" si="6">(1+Taux)^I35-1</f>
        <v>0</v>
      </c>
      <c r="M35" s="111"/>
      <c r="N35" s="52"/>
      <c r="O35" s="106" t="str">
        <f t="shared" ref="O35:O46" si="7">IF(B35="sélectionnez","",IF(B35="unique",PV(Taux,G35,,-D35,0),IF(B35="périodique",PV(Taux,H35-I35,,-(PV(L35,K35,-D35))))))</f>
        <v/>
      </c>
      <c r="P35" s="65" t="str">
        <f t="shared" ref="P35:P46" si="8">IF(B35="sélectionnez","",IF(B35="unique",PV(Taux,G35,,-E35,0),IF(B35="périodique",PV(Taux,H35-I35,,-(PV(L35,K35,-E35))))))</f>
        <v/>
      </c>
      <c r="Q35" s="107" t="str">
        <f t="shared" ref="Q35:Q46" si="9">IF(B35="sélectionnez","",IF(B35="unique",PV(Taux,G35,,-F35,0),IF(B35="périodique",PV(Taux,H35-I35,,-(PV(L35,K35,-F35))))))</f>
        <v/>
      </c>
    </row>
    <row r="36" spans="1:17" s="57" customFormat="1" ht="30" customHeight="1">
      <c r="A36" s="97" t="s">
        <v>25</v>
      </c>
      <c r="B36" s="66" t="s">
        <v>10</v>
      </c>
      <c r="C36" s="67"/>
      <c r="D36" s="67"/>
      <c r="E36" s="67"/>
      <c r="F36" s="67"/>
      <c r="G36" s="68"/>
      <c r="H36" s="68"/>
      <c r="I36" s="68"/>
      <c r="J36" s="62"/>
      <c r="K36" s="63" t="e">
        <f t="shared" ref="K36:K46" si="10">IF(J36="",ROUNDDOWN(($D$10-H36+I36)/I36,0),ROUNDDOWN((J36-H36+I36)/I36,0))</f>
        <v>#DIV/0!</v>
      </c>
      <c r="L36" s="69">
        <f t="shared" si="6"/>
        <v>0</v>
      </c>
      <c r="M36" s="112"/>
      <c r="N36" s="52"/>
      <c r="O36" s="106" t="str">
        <f t="shared" si="7"/>
        <v/>
      </c>
      <c r="P36" s="65" t="str">
        <f t="shared" si="8"/>
        <v/>
      </c>
      <c r="Q36" s="107" t="str">
        <f t="shared" si="9"/>
        <v/>
      </c>
    </row>
    <row r="37" spans="1:17" s="57" customFormat="1" ht="30" customHeight="1">
      <c r="A37" s="97" t="s">
        <v>26</v>
      </c>
      <c r="B37" s="66" t="s">
        <v>10</v>
      </c>
      <c r="C37" s="67"/>
      <c r="D37" s="67"/>
      <c r="E37" s="67"/>
      <c r="F37" s="67"/>
      <c r="G37" s="68"/>
      <c r="H37" s="68"/>
      <c r="I37" s="68"/>
      <c r="J37" s="62"/>
      <c r="K37" s="63" t="e">
        <f t="shared" si="10"/>
        <v>#DIV/0!</v>
      </c>
      <c r="L37" s="69">
        <f t="shared" si="6"/>
        <v>0</v>
      </c>
      <c r="M37" s="112"/>
      <c r="N37" s="52"/>
      <c r="O37" s="106" t="str">
        <f t="shared" si="7"/>
        <v/>
      </c>
      <c r="P37" s="65" t="str">
        <f t="shared" si="8"/>
        <v/>
      </c>
      <c r="Q37" s="107" t="str">
        <f t="shared" si="9"/>
        <v/>
      </c>
    </row>
    <row r="38" spans="1:17" s="57" customFormat="1" ht="30" customHeight="1">
      <c r="A38" s="97" t="s">
        <v>27</v>
      </c>
      <c r="B38" s="66" t="s">
        <v>10</v>
      </c>
      <c r="C38" s="67"/>
      <c r="D38" s="67"/>
      <c r="E38" s="67"/>
      <c r="F38" s="67"/>
      <c r="G38" s="68"/>
      <c r="H38" s="68"/>
      <c r="I38" s="68"/>
      <c r="J38" s="62"/>
      <c r="K38" s="63" t="e">
        <f t="shared" si="10"/>
        <v>#DIV/0!</v>
      </c>
      <c r="L38" s="69">
        <f t="shared" si="6"/>
        <v>0</v>
      </c>
      <c r="M38" s="112"/>
      <c r="N38" s="52"/>
      <c r="O38" s="106" t="str">
        <f t="shared" si="7"/>
        <v/>
      </c>
      <c r="P38" s="65" t="str">
        <f t="shared" si="8"/>
        <v/>
      </c>
      <c r="Q38" s="107" t="str">
        <f t="shared" si="9"/>
        <v/>
      </c>
    </row>
    <row r="39" spans="1:17" s="57" customFormat="1" ht="30" customHeight="1">
      <c r="A39" s="97" t="s">
        <v>28</v>
      </c>
      <c r="B39" s="66" t="s">
        <v>10</v>
      </c>
      <c r="C39" s="67"/>
      <c r="D39" s="67"/>
      <c r="E39" s="67"/>
      <c r="F39" s="67"/>
      <c r="G39" s="68"/>
      <c r="H39" s="68"/>
      <c r="I39" s="68"/>
      <c r="J39" s="62"/>
      <c r="K39" s="63" t="e">
        <f t="shared" si="10"/>
        <v>#DIV/0!</v>
      </c>
      <c r="L39" s="69">
        <f t="shared" si="6"/>
        <v>0</v>
      </c>
      <c r="M39" s="112"/>
      <c r="N39" s="52"/>
      <c r="O39" s="106" t="str">
        <f t="shared" si="7"/>
        <v/>
      </c>
      <c r="P39" s="65" t="str">
        <f t="shared" si="8"/>
        <v/>
      </c>
      <c r="Q39" s="107" t="str">
        <f t="shared" si="9"/>
        <v/>
      </c>
    </row>
    <row r="40" spans="1:17" s="57" customFormat="1" ht="30" customHeight="1">
      <c r="A40" s="97" t="s">
        <v>29</v>
      </c>
      <c r="B40" s="66" t="s">
        <v>10</v>
      </c>
      <c r="C40" s="67"/>
      <c r="D40" s="67"/>
      <c r="E40" s="67"/>
      <c r="F40" s="67"/>
      <c r="G40" s="68"/>
      <c r="H40" s="68"/>
      <c r="I40" s="68"/>
      <c r="J40" s="62"/>
      <c r="K40" s="63" t="e">
        <f t="shared" si="10"/>
        <v>#DIV/0!</v>
      </c>
      <c r="L40" s="69">
        <f t="shared" si="6"/>
        <v>0</v>
      </c>
      <c r="M40" s="112"/>
      <c r="O40" s="106" t="str">
        <f t="shared" si="7"/>
        <v/>
      </c>
      <c r="P40" s="65" t="str">
        <f t="shared" si="8"/>
        <v/>
      </c>
      <c r="Q40" s="107" t="str">
        <f t="shared" si="9"/>
        <v/>
      </c>
    </row>
    <row r="41" spans="1:17" s="57" customFormat="1" ht="30" customHeight="1">
      <c r="A41" s="97" t="s">
        <v>30</v>
      </c>
      <c r="B41" s="66" t="s">
        <v>10</v>
      </c>
      <c r="C41" s="67"/>
      <c r="D41" s="67"/>
      <c r="E41" s="67"/>
      <c r="F41" s="67"/>
      <c r="G41" s="68"/>
      <c r="H41" s="68"/>
      <c r="I41" s="68"/>
      <c r="J41" s="62"/>
      <c r="K41" s="63" t="e">
        <f t="shared" si="10"/>
        <v>#DIV/0!</v>
      </c>
      <c r="L41" s="69">
        <f t="shared" si="6"/>
        <v>0</v>
      </c>
      <c r="M41" s="112"/>
      <c r="O41" s="106" t="str">
        <f t="shared" si="7"/>
        <v/>
      </c>
      <c r="P41" s="65" t="str">
        <f t="shared" si="8"/>
        <v/>
      </c>
      <c r="Q41" s="107" t="str">
        <f t="shared" si="9"/>
        <v/>
      </c>
    </row>
    <row r="42" spans="1:17" s="57" customFormat="1" ht="30" customHeight="1">
      <c r="A42" s="97" t="s">
        <v>31</v>
      </c>
      <c r="B42" s="66" t="s">
        <v>10</v>
      </c>
      <c r="C42" s="67"/>
      <c r="D42" s="67"/>
      <c r="E42" s="67"/>
      <c r="F42" s="67"/>
      <c r="G42" s="68"/>
      <c r="H42" s="68"/>
      <c r="I42" s="68"/>
      <c r="J42" s="62"/>
      <c r="K42" s="63" t="e">
        <f t="shared" si="10"/>
        <v>#DIV/0!</v>
      </c>
      <c r="L42" s="69">
        <f t="shared" si="6"/>
        <v>0</v>
      </c>
      <c r="M42" s="112"/>
      <c r="O42" s="106" t="str">
        <f t="shared" si="7"/>
        <v/>
      </c>
      <c r="P42" s="65" t="str">
        <f t="shared" si="8"/>
        <v/>
      </c>
      <c r="Q42" s="107" t="str">
        <f t="shared" si="9"/>
        <v/>
      </c>
    </row>
    <row r="43" spans="1:17" s="57" customFormat="1" ht="30" customHeight="1">
      <c r="A43" s="97" t="s">
        <v>32</v>
      </c>
      <c r="B43" s="66" t="s">
        <v>10</v>
      </c>
      <c r="C43" s="67"/>
      <c r="D43" s="67"/>
      <c r="E43" s="67"/>
      <c r="F43" s="67"/>
      <c r="G43" s="68"/>
      <c r="H43" s="68"/>
      <c r="I43" s="68"/>
      <c r="J43" s="62"/>
      <c r="K43" s="63" t="e">
        <f t="shared" si="10"/>
        <v>#DIV/0!</v>
      </c>
      <c r="L43" s="69">
        <f t="shared" si="6"/>
        <v>0</v>
      </c>
      <c r="M43" s="112"/>
      <c r="O43" s="106" t="str">
        <f t="shared" si="7"/>
        <v/>
      </c>
      <c r="P43" s="65" t="str">
        <f t="shared" si="8"/>
        <v/>
      </c>
      <c r="Q43" s="107" t="str">
        <f t="shared" si="9"/>
        <v/>
      </c>
    </row>
    <row r="44" spans="1:17" s="57" customFormat="1" ht="30" customHeight="1">
      <c r="A44" s="97" t="s">
        <v>33</v>
      </c>
      <c r="B44" s="66" t="s">
        <v>10</v>
      </c>
      <c r="C44" s="67"/>
      <c r="D44" s="67"/>
      <c r="E44" s="67"/>
      <c r="F44" s="67"/>
      <c r="G44" s="68"/>
      <c r="H44" s="68"/>
      <c r="I44" s="68"/>
      <c r="J44" s="62"/>
      <c r="K44" s="63" t="e">
        <f t="shared" si="10"/>
        <v>#DIV/0!</v>
      </c>
      <c r="L44" s="69">
        <f t="shared" si="6"/>
        <v>0</v>
      </c>
      <c r="M44" s="112"/>
      <c r="O44" s="106" t="str">
        <f t="shared" si="7"/>
        <v/>
      </c>
      <c r="P44" s="65" t="str">
        <f t="shared" si="8"/>
        <v/>
      </c>
      <c r="Q44" s="107" t="str">
        <f t="shared" si="9"/>
        <v/>
      </c>
    </row>
    <row r="45" spans="1:17" s="57" customFormat="1" ht="30" customHeight="1">
      <c r="A45" s="97" t="s">
        <v>34</v>
      </c>
      <c r="B45" s="66" t="s">
        <v>10</v>
      </c>
      <c r="C45" s="67"/>
      <c r="D45" s="67"/>
      <c r="E45" s="67"/>
      <c r="F45" s="67"/>
      <c r="G45" s="68"/>
      <c r="H45" s="68"/>
      <c r="I45" s="68"/>
      <c r="J45" s="62"/>
      <c r="K45" s="63" t="e">
        <f t="shared" si="10"/>
        <v>#DIV/0!</v>
      </c>
      <c r="L45" s="69">
        <f t="shared" si="6"/>
        <v>0</v>
      </c>
      <c r="M45" s="112"/>
      <c r="O45" s="106" t="str">
        <f t="shared" si="7"/>
        <v/>
      </c>
      <c r="P45" s="65" t="str">
        <f t="shared" si="8"/>
        <v/>
      </c>
      <c r="Q45" s="107" t="str">
        <f t="shared" si="9"/>
        <v/>
      </c>
    </row>
    <row r="46" spans="1:17" s="57" customFormat="1" ht="30" customHeight="1" thickBot="1">
      <c r="A46" s="98" t="s">
        <v>35</v>
      </c>
      <c r="B46" s="99" t="s">
        <v>10</v>
      </c>
      <c r="C46" s="100"/>
      <c r="D46" s="100"/>
      <c r="E46" s="100"/>
      <c r="F46" s="100"/>
      <c r="G46" s="101"/>
      <c r="H46" s="101"/>
      <c r="I46" s="101"/>
      <c r="J46" s="101"/>
      <c r="K46" s="101" t="e">
        <f t="shared" si="10"/>
        <v>#DIV/0!</v>
      </c>
      <c r="L46" s="102">
        <f t="shared" si="6"/>
        <v>0</v>
      </c>
      <c r="M46" s="113"/>
      <c r="O46" s="106" t="str">
        <f t="shared" si="7"/>
        <v/>
      </c>
      <c r="P46" s="65" t="str">
        <f t="shared" si="8"/>
        <v/>
      </c>
      <c r="Q46" s="107" t="str">
        <f t="shared" si="9"/>
        <v/>
      </c>
    </row>
    <row r="47" spans="1:17" s="35" customFormat="1" ht="18" customHeight="1" thickBot="1">
      <c r="K47" s="91"/>
      <c r="L47" s="91"/>
      <c r="O47" s="108">
        <f>SUM(O35:O46)</f>
        <v>0</v>
      </c>
      <c r="P47" s="109">
        <f t="shared" ref="P47:Q47" si="11">SUM(P35:P46)</f>
        <v>0</v>
      </c>
      <c r="Q47" s="110">
        <f t="shared" si="11"/>
        <v>0</v>
      </c>
    </row>
    <row r="48" spans="1:17" ht="13.5" thickBot="1"/>
    <row r="49" spans="3:6" ht="20" customHeight="1" thickBot="1">
      <c r="D49" s="36" t="s">
        <v>3</v>
      </c>
      <c r="E49" s="37" t="s">
        <v>4</v>
      </c>
      <c r="F49" s="38" t="s">
        <v>5</v>
      </c>
    </row>
    <row r="50" spans="3:6" ht="20" customHeight="1" thickBot="1">
      <c r="C50" s="39" t="s">
        <v>39</v>
      </c>
      <c r="D50" s="40">
        <f>O47</f>
        <v>0</v>
      </c>
      <c r="E50" s="40">
        <f>P47</f>
        <v>0</v>
      </c>
      <c r="F50" s="41">
        <f>Q47</f>
        <v>0</v>
      </c>
    </row>
    <row r="51" spans="3:6" ht="20" customHeight="1" thickBot="1">
      <c r="C51" s="39" t="s">
        <v>40</v>
      </c>
      <c r="D51" s="40">
        <f>O28</f>
        <v>0</v>
      </c>
      <c r="E51" s="40">
        <f>P28</f>
        <v>0</v>
      </c>
      <c r="F51" s="42">
        <f>Q28</f>
        <v>0</v>
      </c>
    </row>
    <row r="52" spans="3:6" ht="20" customHeight="1" thickBot="1">
      <c r="C52" s="39" t="s">
        <v>106</v>
      </c>
      <c r="D52" s="43" t="e">
        <f>O47/O28</f>
        <v>#DIV/0!</v>
      </c>
      <c r="E52" s="43" t="e">
        <f>P47/P28</f>
        <v>#DIV/0!</v>
      </c>
      <c r="F52" s="44" t="e">
        <f>Q47/Q28</f>
        <v>#DIV/0!</v>
      </c>
    </row>
    <row r="53" spans="3:6" ht="20" customHeight="1" thickBot="1">
      <c r="C53" s="39" t="s">
        <v>107</v>
      </c>
      <c r="D53" s="151">
        <f>D50-D51</f>
        <v>0</v>
      </c>
      <c r="E53" s="151">
        <f t="shared" ref="E53:F53" si="12">E50-E51</f>
        <v>0</v>
      </c>
      <c r="F53" s="152">
        <f t="shared" si="12"/>
        <v>0</v>
      </c>
    </row>
  </sheetData>
  <sheetProtection algorithmName="SHA-512" hashValue="VSDRFoEGg47ULuDCkHj8bdV5yaMirVTlD8arTj865gQFrEaxlTGI3L7eu7WocwudXIaZ1TOSET6HAzRIT/dxfQ==" saltValue="umrB9MPT5t8F+E25vuW/6A==" spinCount="100000" sheet="1" objects="1" scenarios="1" selectLockedCells="1"/>
  <mergeCells count="1">
    <mergeCell ref="C6:H6"/>
  </mergeCells>
  <conditionalFormatting sqref="C4">
    <cfRule type="expression" dxfId="29" priority="33">
      <formula>$C$4=""</formula>
    </cfRule>
  </conditionalFormatting>
  <conditionalFormatting sqref="C5:C6">
    <cfRule type="expression" dxfId="28" priority="1">
      <formula>C5=""</formula>
    </cfRule>
  </conditionalFormatting>
  <conditionalFormatting sqref="C16:C27 C35:C46">
    <cfRule type="expression" dxfId="27" priority="68">
      <formula>B16="périodique"</formula>
    </cfRule>
    <cfRule type="expression" dxfId="26" priority="69">
      <formula>B16="unique"</formula>
    </cfRule>
  </conditionalFormatting>
  <conditionalFormatting sqref="D10">
    <cfRule type="expression" dxfId="25" priority="85">
      <formula>$D$10=""</formula>
    </cfRule>
  </conditionalFormatting>
  <conditionalFormatting sqref="D16:D27 D35:D46">
    <cfRule type="expression" dxfId="24" priority="62">
      <formula>B16="périodique"</formula>
    </cfRule>
    <cfRule type="expression" dxfId="23" priority="63">
      <formula>B16="unique"</formula>
    </cfRule>
  </conditionalFormatting>
  <conditionalFormatting sqref="D52:F53">
    <cfRule type="cellIs" dxfId="22" priority="2" operator="greaterThan">
      <formula>1</formula>
    </cfRule>
    <cfRule type="cellIs" dxfId="21" priority="3" operator="lessThan">
      <formula>1</formula>
    </cfRule>
    <cfRule type="cellIs" dxfId="20" priority="4" operator="equal">
      <formula>1</formula>
    </cfRule>
  </conditionalFormatting>
  <conditionalFormatting sqref="E16:E27">
    <cfRule type="expression" dxfId="19" priority="124">
      <formula>B16="périodique"</formula>
    </cfRule>
    <cfRule type="expression" dxfId="18" priority="125">
      <formula>B16="unique"</formula>
    </cfRule>
  </conditionalFormatting>
  <conditionalFormatting sqref="E35:E46">
    <cfRule type="expression" dxfId="17" priority="135">
      <formula>B35="périodique"</formula>
    </cfRule>
    <cfRule type="expression" dxfId="16" priority="136">
      <formula>B35="unique"</formula>
    </cfRule>
  </conditionalFormatting>
  <conditionalFormatting sqref="F16:F27 F35:F46">
    <cfRule type="expression" dxfId="15" priority="126">
      <formula>B16="périodique"</formula>
    </cfRule>
    <cfRule type="expression" dxfId="14" priority="127">
      <formula>B16="unique"</formula>
    </cfRule>
  </conditionalFormatting>
  <conditionalFormatting sqref="G16:G27 G35:G46">
    <cfRule type="expression" dxfId="13" priority="119">
      <formula>B16="unique"</formula>
    </cfRule>
  </conditionalFormatting>
  <conditionalFormatting sqref="H16:H27 H35:H46">
    <cfRule type="expression" dxfId="12" priority="40">
      <formula>B16="périodique"</formula>
    </cfRule>
  </conditionalFormatting>
  <conditionalFormatting sqref="I16:I27 I35:I46">
    <cfRule type="expression" dxfId="11" priority="120">
      <formula>B16="périodique"</formula>
    </cfRule>
  </conditionalFormatting>
  <conditionalFormatting sqref="J16:J27">
    <cfRule type="expression" dxfId="10" priority="24">
      <formula>J16&lt;H16</formula>
    </cfRule>
    <cfRule type="expression" dxfId="9" priority="129">
      <formula>B16="périodique"</formula>
    </cfRule>
  </conditionalFormatting>
  <conditionalFormatting sqref="J35:J45">
    <cfRule type="expression" dxfId="8" priority="16">
      <formula>B35="périodique"</formula>
    </cfRule>
    <cfRule type="expression" dxfId="7" priority="17">
      <formula>J35&lt;H35</formula>
    </cfRule>
  </conditionalFormatting>
  <conditionalFormatting sqref="J46:K46">
    <cfRule type="expression" dxfId="6" priority="5">
      <formula>C46="périodique"</formula>
    </cfRule>
  </conditionalFormatting>
  <conditionalFormatting sqref="K27:L27">
    <cfRule type="expression" dxfId="5" priority="6">
      <formula>K27&lt;I27</formula>
    </cfRule>
    <cfRule type="expression" dxfId="4" priority="9">
      <formula>C27="périodique"</formula>
    </cfRule>
  </conditionalFormatting>
  <conditionalFormatting sqref="M16:M27">
    <cfRule type="expression" dxfId="3" priority="21">
      <formula>B16="périodique"</formula>
    </cfRule>
    <cfRule type="expression" dxfId="2" priority="22">
      <formula>B16="unique"</formula>
    </cfRule>
  </conditionalFormatting>
  <conditionalFormatting sqref="M35:M46">
    <cfRule type="expression" dxfId="1" priority="19">
      <formula>B35="périodique"</formula>
    </cfRule>
    <cfRule type="expression" dxfId="0" priority="20">
      <formula>B35="unique"</formula>
    </cfRule>
  </conditionalFormatting>
  <dataValidations count="13">
    <dataValidation allowBlank="1" showInputMessage="1" showErrorMessage="1" promptTitle="Durée d'analyse" prompt="La période doit correspondre en principe à la durée d'ammortissement des investissements et ne doit pas être inférieure à 10 ans" sqref="D10" xr:uid="{00000000-0002-0000-0300-000000000000}"/>
    <dataValidation type="list" allowBlank="1" showInputMessage="1" showErrorMessage="1" sqref="B16:B27 B35:B46" xr:uid="{00000000-0002-0000-0300-000001000000}">
      <formula1>$K$9:$K$11</formula1>
    </dataValidation>
    <dataValidation allowBlank="1" showInputMessage="1" showErrorMessage="1" prompt="Entrez un texte" sqref="C16:C27 C35:C46" xr:uid="{00000000-0002-0000-0300-000002000000}"/>
    <dataValidation allowBlank="1" showInputMessage="1" showErrorMessage="1" prompt="Entrez une valeur" sqref="D16:F27 D35:F46" xr:uid="{00000000-0002-0000-0300-000003000000}"/>
    <dataValidation allowBlank="1" showInputMessage="1" showErrorMessage="1" prompt="Entrez la date suivant le format jj.mm.aaaa" sqref="C4" xr:uid="{00000000-0002-0000-0300-000004000000}"/>
    <dataValidation allowBlank="1" showInputMessage="1" showErrorMessage="1" prompt="Option facultative pour définir la date d'un dernier paiement périodique. Laissez vide par défaut." sqref="J16:J27" xr:uid="{00000000-0002-0000-0300-000005000000}"/>
    <dataValidation allowBlank="1" showInputMessage="1" showErrorMessage="1" prompt="Entrez l'année du paiement." sqref="G16:G27" xr:uid="{00000000-0002-0000-0300-000006000000}"/>
    <dataValidation allowBlank="1" showInputMessage="1" showErrorMessage="1" prompt="Entrez l'année du premier paiement périodique." sqref="H16:H27 H35:H45" xr:uid="{00000000-0002-0000-0300-000007000000}"/>
    <dataValidation allowBlank="1" showInputMessage="1" showErrorMessage="1" prompt="Entrez la périodicité des paiements en années. Par exemple &quot;5&quot; pour un paiement tous les 5 ans." sqref="I16:I27" xr:uid="{00000000-0002-0000-0300-000008000000}"/>
    <dataValidation allowBlank="1" showInputMessage="1" showErrorMessage="1" prompt="Entrez la périodicité des paiements. Par exemple, &quot;5&quot; pour un paiement tous les 5 ans." sqref="I35:I46" xr:uid="{00000000-0002-0000-0300-000009000000}"/>
    <dataValidation allowBlank="1" showInputMessage="1" showErrorMessage="1" prompt="Option facultative pour définir la date du dernier paiement périodique. Laissez vide par défaut." sqref="J35:J46" xr:uid="{00000000-0002-0000-0300-00000A000000}"/>
    <dataValidation allowBlank="1" showInputMessage="1" showErrorMessage="1" prompt="Entrez le nom de l'entreprise de transport." sqref="C5" xr:uid="{00000000-0002-0000-0300-00000B000000}"/>
    <dataValidation allowBlank="1" showInputMessage="1" showErrorMessage="1" prompt="Entrez les informations relatives au(x) paiement(s) et les hypothèses retenues." sqref="M35:M46 M16:M27" xr:uid="{00000000-0002-0000-0300-00000C000000}"/>
  </dataValidations>
  <printOptions horizontalCentered="1" verticalCentered="1"/>
  <pageMargins left="0.82677165354330717" right="0.82677165354330717" top="0.35433070866141736" bottom="0.35433070866141736" header="0.19685039370078741" footer="0.19685039370078741"/>
  <pageSetup paperSize="8" scale="59" orientation="landscape" r:id="rId1"/>
  <ignoredErrors>
    <ignoredError sqref="D52:F5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Annexe 1_Planning</vt:lpstr>
      <vt:lpstr>Annexe 3_Budget &amp; Financement</vt:lpstr>
      <vt:lpstr>Annexe 6_ACB_exemple</vt:lpstr>
      <vt:lpstr>Annexe 6_ACB_modèle</vt:lpstr>
      <vt:lpstr>'Annexe 6_ACB_modèle'!Druckbereich</vt:lpstr>
      <vt:lpstr>'Annexe 6_ACB_exemple'!Taux</vt:lpstr>
      <vt:lpstr>'Annexe 6_ACB_modèle'!Taux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Borgne Christophe BAV</dc:creator>
  <cp:lastModifiedBy>Steck Monika BAV</cp:lastModifiedBy>
  <cp:lastPrinted>2023-01-06T16:16:52Z</cp:lastPrinted>
  <dcterms:created xsi:type="dcterms:W3CDTF">2021-11-25T16:41:54Z</dcterms:created>
  <dcterms:modified xsi:type="dcterms:W3CDTF">2025-03-17T14:20:48Z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2025-03-17T14:06:18Z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af056f70-9090-4165-b49d-62a18bdf7651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