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120" activeTab="0"/>
  </bookViews>
  <sheets>
    <sheet name="Muster Planrechnung RPV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<sst xmlns="http://schemas.openxmlformats.org/spreadsheetml/2006/main" count="95" uniqueCount="47">
  <si>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Kosten</t>
  </si>
  <si>
    <t>Satz</t>
  </si>
  <si>
    <t>Menge</t>
  </si>
  <si>
    <t>Betrag</t>
  </si>
  <si>
    <t>Fr.</t>
  </si>
  <si>
    <t>%</t>
  </si>
  <si>
    <t>Fahrdienstpersonal</t>
  </si>
  <si>
    <t>Fr/h</t>
  </si>
  <si>
    <t>h</t>
  </si>
  <si>
    <t>Fahrzeugkosten</t>
  </si>
  <si>
    <t>- Unterhalt</t>
  </si>
  <si>
    <t>- Abschreibungen</t>
  </si>
  <si>
    <t>- Zinsen</t>
  </si>
  <si>
    <t>Infrastruktur-</t>
  </si>
  <si>
    <t>benutzungsgebühr</t>
  </si>
  <si>
    <t>Verwaltungskosten</t>
  </si>
  <si>
    <t>Vollkosten</t>
  </si>
  <si>
    <t>Verkehrserlöse</t>
  </si>
  <si>
    <t>- Pauschalfahrausweise</t>
  </si>
  <si>
    <t>- übrige Verkehrserlöse</t>
  </si>
  <si>
    <t>Nebenerlöse</t>
  </si>
  <si>
    <t>Total Erlöse</t>
  </si>
  <si>
    <t>Ungedeckte Kosten</t>
  </si>
  <si>
    <t>Gewinn aus Nebengeschäften</t>
  </si>
  <si>
    <t>Abgeltung nach Art. 28 Abs. 4 PBG</t>
  </si>
  <si>
    <t>Abgeltung nach Art. 28 Abs. 1 PBG</t>
  </si>
  <si>
    <t>Fz</t>
  </si>
  <si>
    <t>Fr/km</t>
  </si>
  <si>
    <t>km</t>
  </si>
  <si>
    <t>Abgeltungen / Gewinn aus Nebengeschäften</t>
  </si>
  <si>
    <t>…</t>
  </si>
  <si>
    <t>Verkauf und Vertrieb</t>
  </si>
  <si>
    <t>Betrag zu Lasten TU</t>
  </si>
  <si>
    <t>Markterlöse</t>
  </si>
  <si>
    <t>- Tarifverbund A</t>
  </si>
  <si>
    <t>- Tarifverbund B</t>
  </si>
  <si>
    <t>- Einzelfahrausweise / Streckenabonnemente</t>
  </si>
  <si>
    <t>Zugs- und Sicherheitsbegleitung</t>
  </si>
  <si>
    <t>Muster Planrechnung Regionaler Personenverkehr (RPV)</t>
  </si>
  <si>
    <t>Offerte 2019</t>
  </si>
  <si>
    <t>Ist 2018</t>
  </si>
  <si>
    <t>Offerte 2020</t>
  </si>
  <si>
    <t>d 2020-2021</t>
  </si>
  <si>
    <t>Offerte 2021</t>
  </si>
  <si>
    <t>d 2019-2020</t>
  </si>
  <si>
    <t>d 2018-2020</t>
  </si>
  <si>
    <t>Vorsteuerkürzung (3.7 % / 3.4 %)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</si>
</sst>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  <numFmt numFmtId="171" formatCode="_ * #,##0_ ;_ * \-#,##0_ ;_ * &quot;-&quot;??_ ;_ @_ "/>
    <numFmt numFmtId="172" formatCode="_ * #,##0.0_ ;_ * \-#,##0.0_ ;_ * &quot;-&quot;??_ ;_ @_ "/>
    <numFmt numFmtId="173" formatCode="_ * #,##0.0000_ ;_ * \-#,##0.0000_ ;_ * &quot;-&quot;????_ ;_ @_ "/>
    <numFmt numFmtId="174" formatCode="_ * #,##0.000_ ;_ * \-#,##0.000_ ;_ * &quot;-&quot;???_ ;_ @_ 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 quotePrefix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170" fontId="4" fillId="0" borderId="20" xfId="51" applyNumberFormat="1" applyFont="1" applyBorder="1" applyAlignment="1">
      <alignment/>
    </xf>
    <xf numFmtId="171" fontId="4" fillId="0" borderId="21" xfId="47" applyNumberFormat="1" applyFont="1" applyBorder="1" applyAlignment="1">
      <alignment/>
    </xf>
    <xf numFmtId="171" fontId="4" fillId="0" borderId="20" xfId="47" applyNumberFormat="1" applyFont="1" applyBorder="1" applyAlignment="1">
      <alignment/>
    </xf>
    <xf numFmtId="171" fontId="3" fillId="0" borderId="0" xfId="47" applyNumberFormat="1" applyFont="1" applyBorder="1" applyAlignment="1" applyProtection="1">
      <alignment vertical="center"/>
      <protection/>
    </xf>
    <xf numFmtId="171" fontId="4" fillId="0" borderId="0" xfId="47" applyNumberFormat="1" applyFont="1" applyBorder="1" applyAlignment="1" applyProtection="1">
      <alignment vertical="center"/>
      <protection/>
    </xf>
    <xf numFmtId="171" fontId="4" fillId="0" borderId="0" xfId="47" applyNumberFormat="1" applyFont="1" applyBorder="1" applyAlignment="1">
      <alignment/>
    </xf>
    <xf numFmtId="171" fontId="4" fillId="0" borderId="17" xfId="47" applyNumberFormat="1" applyFont="1" applyBorder="1" applyAlignment="1">
      <alignment horizontal="center"/>
    </xf>
    <xf numFmtId="171" fontId="4" fillId="0" borderId="22" xfId="47" applyNumberFormat="1" applyFont="1" applyBorder="1" applyAlignment="1">
      <alignment/>
    </xf>
    <xf numFmtId="171" fontId="4" fillId="0" borderId="17" xfId="47" applyNumberFormat="1" applyFont="1" applyBorder="1" applyAlignment="1">
      <alignment/>
    </xf>
    <xf numFmtId="171" fontId="4" fillId="0" borderId="0" xfId="47" applyNumberFormat="1" applyFont="1" applyAlignment="1">
      <alignment/>
    </xf>
    <xf numFmtId="171" fontId="0" fillId="0" borderId="23" xfId="47" applyNumberFormat="1" applyFont="1" applyBorder="1" applyAlignment="1">
      <alignment horizontal="center"/>
    </xf>
    <xf numFmtId="171" fontId="4" fillId="0" borderId="16" xfId="47" applyNumberFormat="1" applyFont="1" applyBorder="1" applyAlignment="1">
      <alignment/>
    </xf>
    <xf numFmtId="171" fontId="4" fillId="0" borderId="12" xfId="47" applyNumberFormat="1" applyFont="1" applyBorder="1" applyAlignment="1">
      <alignment/>
    </xf>
    <xf numFmtId="171" fontId="0" fillId="0" borderId="21" xfId="47" applyNumberFormat="1" applyFont="1" applyBorder="1" applyAlignment="1">
      <alignment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71" fontId="4" fillId="0" borderId="11" xfId="47" applyNumberFormat="1" applyFont="1" applyBorder="1" applyAlignment="1">
      <alignment/>
    </xf>
    <xf numFmtId="170" fontId="4" fillId="0" borderId="21" xfId="51" applyNumberFormat="1" applyFont="1" applyBorder="1" applyAlignment="1">
      <alignment/>
    </xf>
    <xf numFmtId="171" fontId="4" fillId="33" borderId="25" xfId="47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1" fontId="0" fillId="0" borderId="0" xfId="47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17" xfId="47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33" borderId="24" xfId="0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22" xfId="47" applyNumberFormat="1" applyFont="1" applyBorder="1" applyAlignment="1">
      <alignment/>
    </xf>
    <xf numFmtId="171" fontId="0" fillId="0" borderId="24" xfId="47" applyNumberFormat="1" applyFont="1" applyBorder="1" applyAlignment="1">
      <alignment/>
    </xf>
    <xf numFmtId="0" fontId="0" fillId="0" borderId="22" xfId="0" applyFont="1" applyBorder="1" applyAlignment="1">
      <alignment/>
    </xf>
    <xf numFmtId="171" fontId="0" fillId="0" borderId="10" xfId="47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71" fontId="0" fillId="0" borderId="11" xfId="47" applyNumberFormat="1" applyFont="1" applyBorder="1" applyAlignment="1">
      <alignment/>
    </xf>
    <xf numFmtId="0" fontId="0" fillId="0" borderId="21" xfId="0" applyFont="1" applyBorder="1" applyAlignment="1">
      <alignment/>
    </xf>
    <xf numFmtId="170" fontId="0" fillId="0" borderId="21" xfId="51" applyNumberFormat="1" applyFont="1" applyBorder="1" applyAlignment="1">
      <alignment/>
    </xf>
    <xf numFmtId="0" fontId="0" fillId="0" borderId="11" xfId="0" applyFont="1" applyBorder="1" applyAlignment="1" quotePrefix="1">
      <alignment/>
    </xf>
    <xf numFmtId="3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20" xfId="47" applyNumberFormat="1" applyFont="1" applyBorder="1" applyAlignment="1">
      <alignment/>
    </xf>
    <xf numFmtId="171" fontId="0" fillId="0" borderId="16" xfId="47" applyNumberFormat="1" applyFont="1" applyBorder="1" applyAlignment="1">
      <alignment/>
    </xf>
    <xf numFmtId="170" fontId="0" fillId="0" borderId="20" xfId="51" applyNumberFormat="1" applyFont="1" applyBorder="1" applyAlignment="1">
      <alignment/>
    </xf>
    <xf numFmtId="171" fontId="0" fillId="0" borderId="12" xfId="47" applyNumberFormat="1" applyFont="1" applyBorder="1" applyAlignment="1">
      <alignment/>
    </xf>
    <xf numFmtId="171" fontId="0" fillId="0" borderId="21" xfId="47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71" fontId="0" fillId="0" borderId="17" xfId="47" applyNumberFormat="1" applyFont="1" applyBorder="1" applyAlignment="1">
      <alignment/>
    </xf>
    <xf numFmtId="171" fontId="0" fillId="0" borderId="23" xfId="47" applyNumberFormat="1" applyFont="1" applyBorder="1" applyAlignment="1">
      <alignment/>
    </xf>
    <xf numFmtId="170" fontId="0" fillId="0" borderId="17" xfId="51" applyNumberFormat="1" applyFont="1" applyBorder="1" applyAlignment="1">
      <alignment/>
    </xf>
    <xf numFmtId="0" fontId="4" fillId="0" borderId="18" xfId="0" applyFont="1" applyBorder="1" applyAlignment="1">
      <alignment/>
    </xf>
    <xf numFmtId="171" fontId="0" fillId="0" borderId="19" xfId="47" applyNumberFormat="1" applyFont="1" applyBorder="1" applyAlignment="1">
      <alignment/>
    </xf>
    <xf numFmtId="3" fontId="0" fillId="0" borderId="0" xfId="0" applyNumberFormat="1" applyFont="1" applyAlignment="1">
      <alignment/>
    </xf>
    <xf numFmtId="171" fontId="0" fillId="0" borderId="0" xfId="47" applyNumberFormat="1" applyFont="1" applyAlignment="1">
      <alignment/>
    </xf>
    <xf numFmtId="172" fontId="0" fillId="0" borderId="0" xfId="47" applyNumberFormat="1" applyFont="1" applyAlignment="1">
      <alignment/>
    </xf>
    <xf numFmtId="43" fontId="0" fillId="0" borderId="0" xfId="0" applyNumberFormat="1" applyFont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PageLayoutView="0" workbookViewId="0" topLeftCell="E1">
      <pane ySplit="5" topLeftCell="A32" activePane="bottomLeft" state="frozen"/>
      <selection pane="topLeft" activeCell="A1" sqref="A1"/>
      <selection pane="bottomLeft" activeCell="Y53" sqref="Y53"/>
    </sheetView>
  </sheetViews>
  <sheetFormatPr defaultColWidth="11.421875" defaultRowHeight="12.75"/>
  <cols>
    <col min="1" max="1" width="42.28125" style="4" customWidth="1"/>
    <col min="2" max="2" width="7.28125" style="78" bestFit="1" customWidth="1"/>
    <col min="3" max="3" width="3.57421875" style="48" bestFit="1" customWidth="1"/>
    <col min="4" max="4" width="4.7109375" style="48" bestFit="1" customWidth="1"/>
    <col min="5" max="5" width="5.8515625" style="48" bestFit="1" customWidth="1"/>
    <col min="6" max="6" width="8.421875" style="79" bestFit="1" customWidth="1"/>
    <col min="7" max="7" width="7.28125" style="78" bestFit="1" customWidth="1"/>
    <col min="8" max="8" width="3.57421875" style="48" bestFit="1" customWidth="1"/>
    <col min="9" max="9" width="5.00390625" style="48" bestFit="1" customWidth="1"/>
    <col min="10" max="10" width="5.8515625" style="48" bestFit="1" customWidth="1"/>
    <col min="11" max="11" width="8.421875" style="79" bestFit="1" customWidth="1"/>
    <col min="12" max="12" width="7.421875" style="41" bestFit="1" customWidth="1"/>
    <col min="13" max="13" width="3.7109375" style="4" bestFit="1" customWidth="1"/>
    <col min="14" max="14" width="6.00390625" style="4" bestFit="1" customWidth="1"/>
    <col min="15" max="15" width="6.140625" style="4" bestFit="1" customWidth="1"/>
    <col min="16" max="16" width="8.57421875" style="29" bestFit="1" customWidth="1"/>
    <col min="17" max="17" width="8.00390625" style="79" bestFit="1" customWidth="1"/>
    <col min="18" max="18" width="7.28125" style="48" bestFit="1" customWidth="1"/>
    <col min="19" max="19" width="8.00390625" style="79" bestFit="1" customWidth="1"/>
    <col min="20" max="20" width="12.57421875" style="48" bestFit="1" customWidth="1"/>
    <col min="21" max="21" width="7.421875" style="41" bestFit="1" customWidth="1"/>
    <col min="22" max="22" width="3.7109375" style="4" bestFit="1" customWidth="1"/>
    <col min="23" max="23" width="6.00390625" style="4" bestFit="1" customWidth="1"/>
    <col min="24" max="24" width="6.140625" style="4" bestFit="1" customWidth="1"/>
    <col min="25" max="25" width="8.57421875" style="29" bestFit="1" customWidth="1"/>
    <col min="26" max="26" width="7.57421875" style="79" bestFit="1" customWidth="1"/>
    <col min="27" max="27" width="7.8515625" style="48" bestFit="1" customWidth="1"/>
    <col min="28" max="16384" width="11.421875" style="48" customWidth="1"/>
  </cols>
  <sheetData>
    <row r="1" spans="1:36" s="5" customFormat="1" ht="18">
      <c r="A1" s="2" t="s">
        <v>38</v>
      </c>
      <c r="B1" s="34"/>
      <c r="C1" s="2"/>
      <c r="D1" s="2"/>
      <c r="E1" s="2"/>
      <c r="F1" s="23"/>
      <c r="G1" s="34"/>
      <c r="H1" s="2"/>
      <c r="I1" s="2"/>
      <c r="J1" s="2"/>
      <c r="K1" s="23"/>
      <c r="L1" s="34"/>
      <c r="M1" s="2"/>
      <c r="N1" s="2"/>
      <c r="O1" s="2"/>
      <c r="P1" s="23"/>
      <c r="Q1" s="23"/>
      <c r="R1" s="2"/>
      <c r="S1" s="23"/>
      <c r="T1" s="2"/>
      <c r="U1" s="34"/>
      <c r="V1" s="2"/>
      <c r="W1" s="2"/>
      <c r="X1" s="2"/>
      <c r="Y1" s="23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5" customFormat="1" ht="12.75">
      <c r="A2" s="1"/>
      <c r="B2" s="35"/>
      <c r="C2" s="1"/>
      <c r="D2" s="1"/>
      <c r="E2" s="1"/>
      <c r="F2" s="24"/>
      <c r="G2" s="35"/>
      <c r="H2" s="1"/>
      <c r="I2" s="1"/>
      <c r="J2" s="1"/>
      <c r="K2" s="24"/>
      <c r="L2" s="35"/>
      <c r="M2" s="1"/>
      <c r="N2" s="1"/>
      <c r="O2" s="1"/>
      <c r="P2" s="24"/>
      <c r="Q2" s="24"/>
      <c r="R2" s="1"/>
      <c r="S2" s="24"/>
      <c r="T2" s="1"/>
      <c r="U2" s="35"/>
      <c r="V2" s="1"/>
      <c r="W2" s="1"/>
      <c r="X2" s="1"/>
      <c r="Y2" s="24"/>
      <c r="Z2" s="24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26" s="5" customFormat="1" ht="12.75">
      <c r="A3" s="3"/>
      <c r="B3" s="46"/>
      <c r="F3" s="47"/>
      <c r="G3" s="46"/>
      <c r="K3" s="47"/>
      <c r="L3" s="37"/>
      <c r="M3" s="3"/>
      <c r="N3" s="3"/>
      <c r="O3" s="3"/>
      <c r="P3" s="25"/>
      <c r="Q3" s="47"/>
      <c r="S3" s="47"/>
      <c r="U3" s="37"/>
      <c r="V3" s="3"/>
      <c r="W3" s="3"/>
      <c r="X3" s="3"/>
      <c r="Y3" s="25"/>
      <c r="Z3" s="47"/>
    </row>
    <row r="4" spans="2:27" ht="12.75">
      <c r="B4" s="88" t="s">
        <v>40</v>
      </c>
      <c r="C4" s="89"/>
      <c r="D4" s="89"/>
      <c r="E4" s="89"/>
      <c r="F4" s="90"/>
      <c r="G4" s="88" t="s">
        <v>39</v>
      </c>
      <c r="H4" s="89"/>
      <c r="I4" s="89"/>
      <c r="J4" s="89"/>
      <c r="K4" s="90"/>
      <c r="L4" s="88" t="s">
        <v>41</v>
      </c>
      <c r="M4" s="89"/>
      <c r="N4" s="89"/>
      <c r="O4" s="89"/>
      <c r="P4" s="90"/>
      <c r="Q4" s="86" t="s">
        <v>45</v>
      </c>
      <c r="R4" s="87"/>
      <c r="S4" s="86" t="s">
        <v>44</v>
      </c>
      <c r="T4" s="87"/>
      <c r="U4" s="88" t="s">
        <v>43</v>
      </c>
      <c r="V4" s="89"/>
      <c r="W4" s="89"/>
      <c r="X4" s="89"/>
      <c r="Y4" s="90"/>
      <c r="Z4" s="86" t="s">
        <v>42</v>
      </c>
      <c r="AA4" s="87"/>
    </row>
    <row r="5" spans="1:27" s="50" customFormat="1" ht="12.75">
      <c r="A5" s="15"/>
      <c r="B5" s="84" t="s">
        <v>2</v>
      </c>
      <c r="C5" s="83"/>
      <c r="D5" s="83" t="s">
        <v>1</v>
      </c>
      <c r="E5" s="83"/>
      <c r="F5" s="49" t="s">
        <v>3</v>
      </c>
      <c r="G5" s="84" t="s">
        <v>2</v>
      </c>
      <c r="H5" s="83"/>
      <c r="I5" s="83" t="s">
        <v>1</v>
      </c>
      <c r="J5" s="83"/>
      <c r="K5" s="49" t="s">
        <v>3</v>
      </c>
      <c r="L5" s="85" t="s">
        <v>2</v>
      </c>
      <c r="M5" s="82"/>
      <c r="N5" s="82" t="s">
        <v>1</v>
      </c>
      <c r="O5" s="82"/>
      <c r="P5" s="26" t="s">
        <v>3</v>
      </c>
      <c r="Q5" s="30" t="s">
        <v>4</v>
      </c>
      <c r="R5" s="16" t="s">
        <v>5</v>
      </c>
      <c r="S5" s="30" t="s">
        <v>4</v>
      </c>
      <c r="T5" s="16" t="s">
        <v>5</v>
      </c>
      <c r="U5" s="85" t="s">
        <v>2</v>
      </c>
      <c r="V5" s="82"/>
      <c r="W5" s="82" t="s">
        <v>1</v>
      </c>
      <c r="X5" s="82"/>
      <c r="Y5" s="26" t="s">
        <v>3</v>
      </c>
      <c r="Z5" s="30" t="s">
        <v>4</v>
      </c>
      <c r="AA5" s="16" t="s">
        <v>5</v>
      </c>
    </row>
    <row r="6" spans="1:27" ht="12.75">
      <c r="A6" s="51" t="s">
        <v>33</v>
      </c>
      <c r="B6" s="52"/>
      <c r="C6" s="53"/>
      <c r="D6" s="53"/>
      <c r="E6" s="53"/>
      <c r="F6" s="54"/>
      <c r="G6" s="52"/>
      <c r="H6" s="53"/>
      <c r="I6" s="53"/>
      <c r="J6" s="53"/>
      <c r="K6" s="54"/>
      <c r="L6" s="38"/>
      <c r="M6" s="6"/>
      <c r="N6" s="6"/>
      <c r="O6" s="6"/>
      <c r="P6" s="27"/>
      <c r="Q6" s="55"/>
      <c r="R6" s="56"/>
      <c r="S6" s="55"/>
      <c r="T6" s="56"/>
      <c r="U6" s="38"/>
      <c r="V6" s="6"/>
      <c r="W6" s="6"/>
      <c r="X6" s="6"/>
      <c r="Y6" s="27"/>
      <c r="Z6" s="57"/>
      <c r="AA6" s="56"/>
    </row>
    <row r="7" spans="1:27" ht="12.75">
      <c r="A7" s="7"/>
      <c r="B7" s="58"/>
      <c r="C7" s="5"/>
      <c r="D7" s="5"/>
      <c r="E7" s="5"/>
      <c r="F7" s="33"/>
      <c r="G7" s="58"/>
      <c r="H7" s="5"/>
      <c r="I7" s="5"/>
      <c r="J7" s="5"/>
      <c r="K7" s="33"/>
      <c r="L7" s="39"/>
      <c r="M7" s="3"/>
      <c r="N7" s="3"/>
      <c r="O7" s="3"/>
      <c r="P7" s="21"/>
      <c r="Q7" s="59"/>
      <c r="R7" s="60"/>
      <c r="S7" s="59"/>
      <c r="T7" s="60"/>
      <c r="U7" s="39"/>
      <c r="V7" s="3"/>
      <c r="W7" s="3"/>
      <c r="X7" s="3"/>
      <c r="Y7" s="21"/>
      <c r="Z7" s="47"/>
      <c r="AA7" s="60"/>
    </row>
    <row r="8" spans="1:27" ht="12.75">
      <c r="A8" s="7" t="s">
        <v>17</v>
      </c>
      <c r="B8" s="58"/>
      <c r="C8" s="5"/>
      <c r="D8" s="5"/>
      <c r="E8" s="5"/>
      <c r="F8" s="33">
        <f>SUM(F10:F14)</f>
        <v>250000</v>
      </c>
      <c r="G8" s="58"/>
      <c r="H8" s="5"/>
      <c r="I8" s="5"/>
      <c r="J8" s="5"/>
      <c r="K8" s="33">
        <f>SUM(K10:K14)</f>
        <v>230800</v>
      </c>
      <c r="L8" s="39"/>
      <c r="M8" s="3"/>
      <c r="N8" s="3"/>
      <c r="O8" s="3"/>
      <c r="P8" s="21">
        <f>SUM(P10:P14)</f>
        <v>233800</v>
      </c>
      <c r="Q8" s="59">
        <f>P8-F8</f>
        <v>-16200</v>
      </c>
      <c r="R8" s="61">
        <f>Q8/F8</f>
        <v>-0.0648</v>
      </c>
      <c r="S8" s="59">
        <f>P8-K8</f>
        <v>3000</v>
      </c>
      <c r="T8" s="61">
        <f>S8/K8</f>
        <v>0.012998266897746967</v>
      </c>
      <c r="U8" s="39"/>
      <c r="V8" s="3"/>
      <c r="W8" s="3"/>
      <c r="X8" s="3"/>
      <c r="Y8" s="21">
        <f>SUM(Y10:Y14)</f>
        <v>236000</v>
      </c>
      <c r="Z8" s="47">
        <f>Y8-P8</f>
        <v>2200</v>
      </c>
      <c r="AA8" s="61">
        <f>Z8/P8</f>
        <v>0.009409751924721984</v>
      </c>
    </row>
    <row r="9" spans="1:27" ht="5.25" customHeight="1">
      <c r="A9" s="7"/>
      <c r="B9" s="58"/>
      <c r="C9" s="5"/>
      <c r="D9" s="5"/>
      <c r="E9" s="5"/>
      <c r="F9" s="33"/>
      <c r="G9" s="58"/>
      <c r="H9" s="5"/>
      <c r="I9" s="5"/>
      <c r="J9" s="5"/>
      <c r="K9" s="33"/>
      <c r="L9" s="39"/>
      <c r="M9" s="3"/>
      <c r="N9" s="3"/>
      <c r="O9" s="3"/>
      <c r="P9" s="21"/>
      <c r="Q9" s="59"/>
      <c r="R9" s="61"/>
      <c r="S9" s="59"/>
      <c r="T9" s="61"/>
      <c r="U9" s="39"/>
      <c r="V9" s="3"/>
      <c r="W9" s="3"/>
      <c r="X9" s="3"/>
      <c r="Y9" s="21"/>
      <c r="Z9" s="47"/>
      <c r="AA9" s="61"/>
    </row>
    <row r="10" spans="1:27" ht="12.75">
      <c r="A10" s="62" t="s">
        <v>18</v>
      </c>
      <c r="B10" s="58"/>
      <c r="C10" s="5"/>
      <c r="D10" s="5"/>
      <c r="E10" s="5"/>
      <c r="F10" s="33">
        <v>150000</v>
      </c>
      <c r="G10" s="58"/>
      <c r="H10" s="5"/>
      <c r="I10" s="5"/>
      <c r="J10" s="5"/>
      <c r="K10" s="33">
        <v>140000</v>
      </c>
      <c r="L10" s="39"/>
      <c r="M10" s="3"/>
      <c r="N10" s="3"/>
      <c r="O10" s="3"/>
      <c r="P10" s="33">
        <v>141000</v>
      </c>
      <c r="Q10" s="59">
        <f>P10-F10</f>
        <v>-9000</v>
      </c>
      <c r="R10" s="61">
        <f>Q10/F10</f>
        <v>-0.06</v>
      </c>
      <c r="S10" s="59">
        <f>P10-K10</f>
        <v>1000</v>
      </c>
      <c r="T10" s="61">
        <f>S10/K10</f>
        <v>0.007142857142857143</v>
      </c>
      <c r="U10" s="39"/>
      <c r="V10" s="3"/>
      <c r="W10" s="3"/>
      <c r="X10" s="3"/>
      <c r="Y10" s="33">
        <v>142000</v>
      </c>
      <c r="Z10" s="47">
        <f>Y10-P10</f>
        <v>1000</v>
      </c>
      <c r="AA10" s="61">
        <f>Z10/P10</f>
        <v>0.0070921985815602835</v>
      </c>
    </row>
    <row r="11" spans="1:27" ht="12.75">
      <c r="A11" s="62" t="s">
        <v>36</v>
      </c>
      <c r="B11" s="58"/>
      <c r="C11" s="5"/>
      <c r="D11" s="5"/>
      <c r="E11" s="5"/>
      <c r="F11" s="33">
        <v>50000</v>
      </c>
      <c r="G11" s="58"/>
      <c r="H11" s="5"/>
      <c r="I11" s="5"/>
      <c r="J11" s="5"/>
      <c r="K11" s="33">
        <v>45000</v>
      </c>
      <c r="L11" s="39"/>
      <c r="M11" s="3"/>
      <c r="N11" s="3"/>
      <c r="O11" s="3"/>
      <c r="P11" s="33">
        <v>47000</v>
      </c>
      <c r="Q11" s="59">
        <f>P11-F11</f>
        <v>-3000</v>
      </c>
      <c r="R11" s="61">
        <f>Q11/F11</f>
        <v>-0.06</v>
      </c>
      <c r="S11" s="59">
        <f>P11-K11</f>
        <v>2000</v>
      </c>
      <c r="T11" s="61">
        <f>S11/K11</f>
        <v>0.044444444444444446</v>
      </c>
      <c r="U11" s="39"/>
      <c r="V11" s="3"/>
      <c r="W11" s="3"/>
      <c r="X11" s="3"/>
      <c r="Y11" s="33">
        <v>45000</v>
      </c>
      <c r="Z11" s="47">
        <f>Y11-P11</f>
        <v>-2000</v>
      </c>
      <c r="AA11" s="61">
        <f>Z11/P11</f>
        <v>-0.0425531914893617</v>
      </c>
    </row>
    <row r="12" spans="1:27" ht="12.75">
      <c r="A12" s="62" t="s">
        <v>34</v>
      </c>
      <c r="B12" s="58"/>
      <c r="C12" s="5"/>
      <c r="D12" s="5"/>
      <c r="E12" s="5"/>
      <c r="F12" s="33">
        <v>15000</v>
      </c>
      <c r="G12" s="58"/>
      <c r="H12" s="5"/>
      <c r="I12" s="5"/>
      <c r="J12" s="5"/>
      <c r="K12" s="33">
        <v>14000</v>
      </c>
      <c r="L12" s="39"/>
      <c r="M12" s="3"/>
      <c r="N12" s="3"/>
      <c r="O12" s="3"/>
      <c r="P12" s="33">
        <v>14000</v>
      </c>
      <c r="Q12" s="59">
        <f>P12-F12</f>
        <v>-1000</v>
      </c>
      <c r="R12" s="61">
        <f>Q12/F12</f>
        <v>-0.06666666666666667</v>
      </c>
      <c r="S12" s="59">
        <f>P12-K12</f>
        <v>0</v>
      </c>
      <c r="T12" s="61">
        <f>S12/K12</f>
        <v>0</v>
      </c>
      <c r="U12" s="39"/>
      <c r="V12" s="3"/>
      <c r="W12" s="3"/>
      <c r="X12" s="3"/>
      <c r="Y12" s="33">
        <v>15000</v>
      </c>
      <c r="Z12" s="47">
        <f>Y12-P12</f>
        <v>1000</v>
      </c>
      <c r="AA12" s="61">
        <f>Z12/P12</f>
        <v>0.07142857142857142</v>
      </c>
    </row>
    <row r="13" spans="1:27" ht="12.75">
      <c r="A13" s="62" t="s">
        <v>35</v>
      </c>
      <c r="B13" s="58"/>
      <c r="C13" s="5"/>
      <c r="D13" s="5"/>
      <c r="E13" s="5"/>
      <c r="F13" s="33">
        <v>10000</v>
      </c>
      <c r="G13" s="58"/>
      <c r="H13" s="5"/>
      <c r="I13" s="5"/>
      <c r="J13" s="5"/>
      <c r="K13" s="33">
        <v>9800</v>
      </c>
      <c r="L13" s="39"/>
      <c r="M13" s="3"/>
      <c r="N13" s="3"/>
      <c r="O13" s="3"/>
      <c r="P13" s="33">
        <v>9800</v>
      </c>
      <c r="Q13" s="59">
        <f>P13-F13</f>
        <v>-200</v>
      </c>
      <c r="R13" s="61">
        <f>Q13/F13</f>
        <v>-0.02</v>
      </c>
      <c r="S13" s="59">
        <f>P13-K13</f>
        <v>0</v>
      </c>
      <c r="T13" s="61">
        <f>S13/K13</f>
        <v>0</v>
      </c>
      <c r="U13" s="39"/>
      <c r="V13" s="3"/>
      <c r="W13" s="3"/>
      <c r="X13" s="3"/>
      <c r="Y13" s="33">
        <v>12000</v>
      </c>
      <c r="Z13" s="47">
        <f>Y13-P13</f>
        <v>2200</v>
      </c>
      <c r="AA13" s="61">
        <f>Z13/P13</f>
        <v>0.22448979591836735</v>
      </c>
    </row>
    <row r="14" spans="1:27" ht="12.75">
      <c r="A14" s="62" t="s">
        <v>19</v>
      </c>
      <c r="B14" s="58"/>
      <c r="C14" s="5"/>
      <c r="D14" s="5"/>
      <c r="E14" s="5"/>
      <c r="F14" s="33">
        <v>25000</v>
      </c>
      <c r="G14" s="58"/>
      <c r="H14" s="5"/>
      <c r="I14" s="5"/>
      <c r="J14" s="5"/>
      <c r="K14" s="33">
        <v>22000</v>
      </c>
      <c r="L14" s="39"/>
      <c r="M14" s="3"/>
      <c r="N14" s="3"/>
      <c r="O14" s="3"/>
      <c r="P14" s="33">
        <v>22000</v>
      </c>
      <c r="Q14" s="59">
        <f>P14-F14</f>
        <v>-3000</v>
      </c>
      <c r="R14" s="61">
        <f>Q14/F14</f>
        <v>-0.12</v>
      </c>
      <c r="S14" s="59">
        <f>P14-K14</f>
        <v>0</v>
      </c>
      <c r="T14" s="61">
        <f>S14/K14</f>
        <v>0</v>
      </c>
      <c r="U14" s="39"/>
      <c r="V14" s="3"/>
      <c r="W14" s="3"/>
      <c r="X14" s="3"/>
      <c r="Y14" s="33">
        <v>22000</v>
      </c>
      <c r="Z14" s="47">
        <f>Y14-P14</f>
        <v>0</v>
      </c>
      <c r="AA14" s="61">
        <f>Z14/P14</f>
        <v>0</v>
      </c>
    </row>
    <row r="15" spans="1:27" ht="12.75">
      <c r="A15" s="7"/>
      <c r="B15" s="58"/>
      <c r="C15" s="5"/>
      <c r="D15" s="5"/>
      <c r="E15" s="5"/>
      <c r="F15" s="33"/>
      <c r="G15" s="58"/>
      <c r="H15" s="5"/>
      <c r="I15" s="5"/>
      <c r="J15" s="5"/>
      <c r="K15" s="33"/>
      <c r="L15" s="39"/>
      <c r="M15" s="3"/>
      <c r="N15" s="3"/>
      <c r="O15" s="3"/>
      <c r="P15" s="33"/>
      <c r="Q15" s="59"/>
      <c r="R15" s="60"/>
      <c r="S15" s="59"/>
      <c r="T15" s="60"/>
      <c r="U15" s="39"/>
      <c r="V15" s="3"/>
      <c r="W15" s="3"/>
      <c r="X15" s="3"/>
      <c r="Y15" s="33"/>
      <c r="Z15" s="47"/>
      <c r="AA15" s="60"/>
    </row>
    <row r="16" spans="1:27" ht="12.75">
      <c r="A16" s="7" t="s">
        <v>20</v>
      </c>
      <c r="B16" s="58"/>
      <c r="C16" s="5"/>
      <c r="D16" s="5"/>
      <c r="E16" s="5"/>
      <c r="F16" s="33">
        <v>15000</v>
      </c>
      <c r="G16" s="58"/>
      <c r="H16" s="5"/>
      <c r="I16" s="5"/>
      <c r="J16" s="5"/>
      <c r="K16" s="33">
        <v>12500</v>
      </c>
      <c r="L16" s="39"/>
      <c r="M16" s="3"/>
      <c r="N16" s="3"/>
      <c r="O16" s="3"/>
      <c r="P16" s="33">
        <v>13000</v>
      </c>
      <c r="Q16" s="59">
        <f>P16-F16</f>
        <v>-2000</v>
      </c>
      <c r="R16" s="61">
        <f>Q16/F16</f>
        <v>-0.13333333333333333</v>
      </c>
      <c r="S16" s="59">
        <f>P16-K16</f>
        <v>500</v>
      </c>
      <c r="T16" s="61">
        <f>S16/K16</f>
        <v>0.04</v>
      </c>
      <c r="U16" s="39"/>
      <c r="V16" s="3"/>
      <c r="W16" s="3"/>
      <c r="X16" s="3"/>
      <c r="Y16" s="33">
        <v>14000</v>
      </c>
      <c r="Z16" s="47">
        <f>Y16-P16</f>
        <v>1000</v>
      </c>
      <c r="AA16" s="61">
        <f>Z16/P16</f>
        <v>0.07692307692307693</v>
      </c>
    </row>
    <row r="17" spans="1:27" ht="12.75">
      <c r="A17" s="7"/>
      <c r="B17" s="58"/>
      <c r="C17" s="5"/>
      <c r="D17" s="5"/>
      <c r="E17" s="5"/>
      <c r="F17" s="33"/>
      <c r="G17" s="58"/>
      <c r="H17" s="5"/>
      <c r="I17" s="5"/>
      <c r="J17" s="5"/>
      <c r="K17" s="33"/>
      <c r="L17" s="39"/>
      <c r="M17" s="3"/>
      <c r="N17" s="3"/>
      <c r="O17" s="3"/>
      <c r="P17" s="21"/>
      <c r="Q17" s="59"/>
      <c r="R17" s="61"/>
      <c r="S17" s="59"/>
      <c r="T17" s="61"/>
      <c r="U17" s="39"/>
      <c r="V17" s="3"/>
      <c r="W17" s="3"/>
      <c r="X17" s="3"/>
      <c r="Y17" s="21"/>
      <c r="Z17" s="47"/>
      <c r="AA17" s="61"/>
    </row>
    <row r="18" spans="1:27" ht="12.75">
      <c r="A18" s="17" t="s">
        <v>21</v>
      </c>
      <c r="B18" s="63"/>
      <c r="C18" s="64"/>
      <c r="D18" s="64"/>
      <c r="E18" s="64"/>
      <c r="F18" s="65">
        <f>SUM(F8+F16)</f>
        <v>265000</v>
      </c>
      <c r="G18" s="63"/>
      <c r="H18" s="64"/>
      <c r="I18" s="64"/>
      <c r="J18" s="64"/>
      <c r="K18" s="65">
        <f>SUM(K8+K16)</f>
        <v>243300</v>
      </c>
      <c r="L18" s="36"/>
      <c r="M18" s="8"/>
      <c r="N18" s="8"/>
      <c r="O18" s="8"/>
      <c r="P18" s="65">
        <f>SUM(P8+P16)</f>
        <v>246800</v>
      </c>
      <c r="Q18" s="66">
        <f>P18-F18</f>
        <v>-18200</v>
      </c>
      <c r="R18" s="67">
        <f>Q18/F18</f>
        <v>-0.06867924528301887</v>
      </c>
      <c r="S18" s="66">
        <f>P18-K18</f>
        <v>3500</v>
      </c>
      <c r="T18" s="67">
        <f>S18/K18</f>
        <v>0.014385532264693794</v>
      </c>
      <c r="U18" s="36"/>
      <c r="V18" s="8"/>
      <c r="W18" s="8"/>
      <c r="X18" s="8"/>
      <c r="Y18" s="22">
        <f>SUM(Y8+Y16)</f>
        <v>250000</v>
      </c>
      <c r="Z18" s="68">
        <f>Y18-P18</f>
        <v>3200</v>
      </c>
      <c r="AA18" s="67">
        <f>Z18/P18</f>
        <v>0.012965964343598054</v>
      </c>
    </row>
    <row r="20" spans="1:27" ht="12.75">
      <c r="A20" s="9" t="s">
        <v>0</v>
      </c>
      <c r="B20" s="52"/>
      <c r="C20" s="53"/>
      <c r="D20" s="53"/>
      <c r="E20" s="53"/>
      <c r="F20" s="54"/>
      <c r="G20" s="52"/>
      <c r="H20" s="53"/>
      <c r="I20" s="53"/>
      <c r="J20" s="53"/>
      <c r="K20" s="54"/>
      <c r="L20" s="38"/>
      <c r="M20" s="6"/>
      <c r="N20" s="6"/>
      <c r="O20" s="6"/>
      <c r="P20" s="27"/>
      <c r="Q20" s="55"/>
      <c r="R20" s="56"/>
      <c r="S20" s="55"/>
      <c r="T20" s="56"/>
      <c r="U20" s="38"/>
      <c r="V20" s="6"/>
      <c r="W20" s="6"/>
      <c r="X20" s="6"/>
      <c r="Y20" s="27"/>
      <c r="Z20" s="55"/>
      <c r="AA20" s="56"/>
    </row>
    <row r="21" spans="1:27" ht="12.75">
      <c r="A21" s="10"/>
      <c r="B21" s="58"/>
      <c r="C21" s="5"/>
      <c r="D21" s="5"/>
      <c r="E21" s="5"/>
      <c r="F21" s="33"/>
      <c r="G21" s="58"/>
      <c r="H21" s="5"/>
      <c r="I21" s="5"/>
      <c r="J21" s="5"/>
      <c r="K21" s="33"/>
      <c r="L21" s="39"/>
      <c r="M21" s="3"/>
      <c r="N21" s="3"/>
      <c r="O21" s="3"/>
      <c r="P21" s="21"/>
      <c r="Q21" s="59"/>
      <c r="R21" s="60"/>
      <c r="S21" s="59"/>
      <c r="T21" s="60"/>
      <c r="U21" s="39"/>
      <c r="V21" s="3"/>
      <c r="W21" s="3"/>
      <c r="X21" s="3"/>
      <c r="Y21" s="21"/>
      <c r="Z21" s="59"/>
      <c r="AA21" s="60"/>
    </row>
    <row r="22" spans="1:27" ht="12.75">
      <c r="A22" s="11" t="s">
        <v>6</v>
      </c>
      <c r="B22" s="58">
        <v>1000</v>
      </c>
      <c r="C22" s="5" t="s">
        <v>8</v>
      </c>
      <c r="D22" s="5">
        <v>100</v>
      </c>
      <c r="E22" s="5" t="s">
        <v>7</v>
      </c>
      <c r="F22" s="33">
        <f>B22*D22</f>
        <v>100000</v>
      </c>
      <c r="G22" s="58">
        <v>1020</v>
      </c>
      <c r="H22" s="5" t="s">
        <v>8</v>
      </c>
      <c r="I22" s="5">
        <v>102</v>
      </c>
      <c r="J22" s="5" t="s">
        <v>7</v>
      </c>
      <c r="K22" s="33">
        <f>G22*I22</f>
        <v>104040</v>
      </c>
      <c r="L22" s="39">
        <v>1050</v>
      </c>
      <c r="M22" s="3" t="s">
        <v>8</v>
      </c>
      <c r="N22" s="3">
        <v>105</v>
      </c>
      <c r="O22" s="3" t="s">
        <v>7</v>
      </c>
      <c r="P22" s="21">
        <f>L22*N22</f>
        <v>110250</v>
      </c>
      <c r="Q22" s="59">
        <f>P22-F22</f>
        <v>10250</v>
      </c>
      <c r="R22" s="61">
        <f>Q22/F22</f>
        <v>0.1025</v>
      </c>
      <c r="S22" s="59">
        <f>P22-K22</f>
        <v>6210</v>
      </c>
      <c r="T22" s="61">
        <f>S22/K22</f>
        <v>0.05968858131487889</v>
      </c>
      <c r="U22" s="39">
        <v>1050</v>
      </c>
      <c r="V22" s="3" t="s">
        <v>8</v>
      </c>
      <c r="W22" s="3">
        <v>106</v>
      </c>
      <c r="X22" s="3" t="s">
        <v>7</v>
      </c>
      <c r="Y22" s="21">
        <f>U22*W22</f>
        <v>111300</v>
      </c>
      <c r="Z22" s="59">
        <f>Y22-P22</f>
        <v>1050</v>
      </c>
      <c r="AA22" s="61">
        <f>Z22/P22</f>
        <v>0.009523809523809525</v>
      </c>
    </row>
    <row r="23" spans="1:27" ht="12.75">
      <c r="A23" s="11"/>
      <c r="B23" s="58"/>
      <c r="C23" s="5"/>
      <c r="D23" s="5"/>
      <c r="E23" s="5"/>
      <c r="F23" s="33"/>
      <c r="G23" s="58"/>
      <c r="H23" s="5"/>
      <c r="I23" s="5"/>
      <c r="J23" s="5"/>
      <c r="K23" s="33"/>
      <c r="L23" s="39"/>
      <c r="M23" s="3"/>
      <c r="N23" s="3"/>
      <c r="O23" s="3"/>
      <c r="P23" s="21"/>
      <c r="Q23" s="59"/>
      <c r="R23" s="60"/>
      <c r="S23" s="59"/>
      <c r="T23" s="60"/>
      <c r="U23" s="39"/>
      <c r="V23" s="3"/>
      <c r="W23" s="3"/>
      <c r="X23" s="3"/>
      <c r="Y23" s="21"/>
      <c r="Z23" s="59"/>
      <c r="AA23" s="60"/>
    </row>
    <row r="24" spans="1:27" ht="12.75">
      <c r="A24" s="11" t="s">
        <v>37</v>
      </c>
      <c r="B24" s="58">
        <v>100</v>
      </c>
      <c r="C24" s="5" t="s">
        <v>8</v>
      </c>
      <c r="D24" s="5">
        <v>80</v>
      </c>
      <c r="E24" s="5" t="s">
        <v>7</v>
      </c>
      <c r="F24" s="33">
        <f>B24*D24</f>
        <v>8000</v>
      </c>
      <c r="G24" s="58">
        <v>100</v>
      </c>
      <c r="H24" s="5" t="s">
        <v>8</v>
      </c>
      <c r="I24" s="5">
        <v>82</v>
      </c>
      <c r="J24" s="5" t="s">
        <v>7</v>
      </c>
      <c r="K24" s="33">
        <f>G24*I24</f>
        <v>8200</v>
      </c>
      <c r="L24" s="39">
        <v>100</v>
      </c>
      <c r="M24" s="3" t="s">
        <v>8</v>
      </c>
      <c r="N24" s="3">
        <v>85</v>
      </c>
      <c r="O24" s="3" t="s">
        <v>7</v>
      </c>
      <c r="P24" s="21">
        <f>L24*N24</f>
        <v>8500</v>
      </c>
      <c r="Q24" s="59">
        <f>P24-F24</f>
        <v>500</v>
      </c>
      <c r="R24" s="61">
        <f>Q24/F24</f>
        <v>0.0625</v>
      </c>
      <c r="S24" s="59">
        <f>P24-K24</f>
        <v>300</v>
      </c>
      <c r="T24" s="61">
        <f>S24/K24</f>
        <v>0.036585365853658534</v>
      </c>
      <c r="U24" s="39">
        <v>100</v>
      </c>
      <c r="V24" s="3" t="s">
        <v>8</v>
      </c>
      <c r="W24" s="3">
        <v>85</v>
      </c>
      <c r="X24" s="3" t="s">
        <v>7</v>
      </c>
      <c r="Y24" s="21">
        <f>U24*W24</f>
        <v>8500</v>
      </c>
      <c r="Z24" s="59">
        <f>Y24-P24</f>
        <v>0</v>
      </c>
      <c r="AA24" s="61">
        <f>Z24/P24</f>
        <v>0</v>
      </c>
    </row>
    <row r="25" spans="1:27" ht="12.75">
      <c r="A25" s="11"/>
      <c r="B25" s="58"/>
      <c r="C25" s="5"/>
      <c r="D25" s="5"/>
      <c r="E25" s="5"/>
      <c r="F25" s="33"/>
      <c r="G25" s="58"/>
      <c r="H25" s="5"/>
      <c r="I25" s="5"/>
      <c r="J25" s="5"/>
      <c r="K25" s="33"/>
      <c r="L25" s="39"/>
      <c r="M25" s="3"/>
      <c r="N25" s="3"/>
      <c r="O25" s="3"/>
      <c r="P25" s="21"/>
      <c r="Q25" s="59"/>
      <c r="R25" s="60"/>
      <c r="S25" s="59"/>
      <c r="T25" s="60"/>
      <c r="U25" s="39"/>
      <c r="V25" s="3"/>
      <c r="W25" s="3"/>
      <c r="X25" s="3"/>
      <c r="Y25" s="21"/>
      <c r="Z25" s="59"/>
      <c r="AA25" s="60"/>
    </row>
    <row r="26" spans="1:27" ht="12.75">
      <c r="A26" s="11" t="s">
        <v>9</v>
      </c>
      <c r="B26" s="58"/>
      <c r="C26" s="5"/>
      <c r="D26" s="5"/>
      <c r="E26" s="5"/>
      <c r="F26" s="69">
        <f>SUM(F28:F30)</f>
        <v>46250</v>
      </c>
      <c r="G26" s="58"/>
      <c r="H26" s="5"/>
      <c r="I26" s="5"/>
      <c r="J26" s="5"/>
      <c r="K26" s="33">
        <f>SUM(K28:K30)</f>
        <v>46350</v>
      </c>
      <c r="L26" s="39"/>
      <c r="M26" s="3"/>
      <c r="N26" s="3"/>
      <c r="O26" s="3"/>
      <c r="P26" s="21">
        <f>SUM(P28:P30)</f>
        <v>48470</v>
      </c>
      <c r="Q26" s="59">
        <f>P26-F26</f>
        <v>2220</v>
      </c>
      <c r="R26" s="61">
        <f>Q26/F26</f>
        <v>0.048</v>
      </c>
      <c r="S26" s="59">
        <f>P26-K26</f>
        <v>2120</v>
      </c>
      <c r="T26" s="61">
        <f>S26/K26</f>
        <v>0.04573894282632147</v>
      </c>
      <c r="U26" s="39"/>
      <c r="V26" s="3"/>
      <c r="W26" s="3"/>
      <c r="X26" s="3"/>
      <c r="Y26" s="21">
        <f>SUM(Y28:Y30)</f>
        <v>48470</v>
      </c>
      <c r="Z26" s="59">
        <f>Y26-P26</f>
        <v>0</v>
      </c>
      <c r="AA26" s="61">
        <f>Z26/P26</f>
        <v>0</v>
      </c>
    </row>
    <row r="27" spans="1:27" ht="5.25" customHeight="1">
      <c r="A27" s="11"/>
      <c r="B27" s="58"/>
      <c r="C27" s="5"/>
      <c r="D27" s="5"/>
      <c r="E27" s="5"/>
      <c r="F27" s="33"/>
      <c r="G27" s="58"/>
      <c r="H27" s="5"/>
      <c r="I27" s="5"/>
      <c r="J27" s="5"/>
      <c r="K27" s="33"/>
      <c r="L27" s="39"/>
      <c r="M27" s="3"/>
      <c r="N27" s="3"/>
      <c r="O27" s="3"/>
      <c r="P27" s="21"/>
      <c r="Q27" s="59"/>
      <c r="R27" s="61"/>
      <c r="S27" s="59"/>
      <c r="T27" s="61"/>
      <c r="U27" s="39"/>
      <c r="V27" s="3"/>
      <c r="W27" s="3"/>
      <c r="X27" s="3"/>
      <c r="Y27" s="21"/>
      <c r="Z27" s="59"/>
      <c r="AA27" s="61"/>
    </row>
    <row r="28" spans="1:27" ht="12.75">
      <c r="A28" s="12" t="s">
        <v>10</v>
      </c>
      <c r="B28" s="58">
        <v>10000</v>
      </c>
      <c r="C28" s="5" t="s">
        <v>28</v>
      </c>
      <c r="D28" s="5">
        <v>2</v>
      </c>
      <c r="E28" s="5" t="s">
        <v>27</v>
      </c>
      <c r="F28" s="33">
        <f>B28*D28</f>
        <v>20000</v>
      </c>
      <c r="G28" s="58">
        <v>10000</v>
      </c>
      <c r="H28" s="5" t="s">
        <v>28</v>
      </c>
      <c r="I28" s="5">
        <v>2.01</v>
      </c>
      <c r="J28" s="5" t="s">
        <v>27</v>
      </c>
      <c r="K28" s="33">
        <f>G28*I28</f>
        <v>20099.999999999996</v>
      </c>
      <c r="L28" s="39">
        <v>11000</v>
      </c>
      <c r="M28" s="3" t="s">
        <v>28</v>
      </c>
      <c r="N28" s="3">
        <v>2.02</v>
      </c>
      <c r="O28" s="3" t="s">
        <v>27</v>
      </c>
      <c r="P28" s="21">
        <f>L28*N28</f>
        <v>22220</v>
      </c>
      <c r="Q28" s="59">
        <f>P28-F28</f>
        <v>2220</v>
      </c>
      <c r="R28" s="61">
        <f>Q28/F28</f>
        <v>0.111</v>
      </c>
      <c r="S28" s="59">
        <f>P28-K28</f>
        <v>2120.0000000000036</v>
      </c>
      <c r="T28" s="61">
        <f>S28/K28</f>
        <v>0.1054726368159206</v>
      </c>
      <c r="U28" s="39">
        <v>11000</v>
      </c>
      <c r="V28" s="3" t="s">
        <v>28</v>
      </c>
      <c r="W28" s="3">
        <v>2.02</v>
      </c>
      <c r="X28" s="3" t="s">
        <v>27</v>
      </c>
      <c r="Y28" s="21">
        <f>U28*W28</f>
        <v>22220</v>
      </c>
      <c r="Z28" s="59">
        <f>Y28-P28</f>
        <v>0</v>
      </c>
      <c r="AA28" s="61">
        <f>Z28/P28</f>
        <v>0</v>
      </c>
    </row>
    <row r="29" spans="1:27" ht="12.75">
      <c r="A29" s="12" t="s">
        <v>11</v>
      </c>
      <c r="B29" s="58">
        <v>15000</v>
      </c>
      <c r="C29" s="5" t="s">
        <v>26</v>
      </c>
      <c r="D29" s="5">
        <v>1.5</v>
      </c>
      <c r="E29" s="5" t="s">
        <v>26</v>
      </c>
      <c r="F29" s="33">
        <f>B29*D29</f>
        <v>22500</v>
      </c>
      <c r="G29" s="58">
        <v>15000</v>
      </c>
      <c r="H29" s="5" t="s">
        <v>26</v>
      </c>
      <c r="I29" s="5">
        <v>1.5</v>
      </c>
      <c r="J29" s="5" t="s">
        <v>26</v>
      </c>
      <c r="K29" s="33">
        <f>G29*I29</f>
        <v>22500</v>
      </c>
      <c r="L29" s="39">
        <v>15000</v>
      </c>
      <c r="M29" s="3" t="s">
        <v>26</v>
      </c>
      <c r="N29" s="3">
        <v>1.5</v>
      </c>
      <c r="O29" s="3" t="s">
        <v>26</v>
      </c>
      <c r="P29" s="21">
        <f>L29*N29</f>
        <v>22500</v>
      </c>
      <c r="Q29" s="59">
        <f>P29-F29</f>
        <v>0</v>
      </c>
      <c r="R29" s="61">
        <f>Q29/F29</f>
        <v>0</v>
      </c>
      <c r="S29" s="59">
        <f>P29-K29</f>
        <v>0</v>
      </c>
      <c r="T29" s="61">
        <f>S29/K29</f>
        <v>0</v>
      </c>
      <c r="U29" s="39">
        <v>15000</v>
      </c>
      <c r="V29" s="3" t="s">
        <v>26</v>
      </c>
      <c r="W29" s="3">
        <v>1.5</v>
      </c>
      <c r="X29" s="3" t="s">
        <v>26</v>
      </c>
      <c r="Y29" s="21">
        <f>U29*W29</f>
        <v>22500</v>
      </c>
      <c r="Z29" s="59">
        <f>Y29-P29</f>
        <v>0</v>
      </c>
      <c r="AA29" s="61">
        <f>Z29/P29</f>
        <v>0</v>
      </c>
    </row>
    <row r="30" spans="1:27" ht="12.75">
      <c r="A30" s="12" t="s">
        <v>12</v>
      </c>
      <c r="B30" s="58">
        <v>2500</v>
      </c>
      <c r="C30" s="5" t="s">
        <v>26</v>
      </c>
      <c r="D30" s="5">
        <v>1.5</v>
      </c>
      <c r="E30" s="5" t="s">
        <v>26</v>
      </c>
      <c r="F30" s="33">
        <f>B30*D30</f>
        <v>3750</v>
      </c>
      <c r="G30" s="58">
        <v>2500</v>
      </c>
      <c r="H30" s="5" t="s">
        <v>26</v>
      </c>
      <c r="I30" s="5">
        <v>1.5</v>
      </c>
      <c r="J30" s="5" t="s">
        <v>26</v>
      </c>
      <c r="K30" s="33">
        <f>G30*I30</f>
        <v>3750</v>
      </c>
      <c r="L30" s="39">
        <v>2500</v>
      </c>
      <c r="M30" s="3" t="s">
        <v>26</v>
      </c>
      <c r="N30" s="3">
        <v>1.5</v>
      </c>
      <c r="O30" s="3" t="s">
        <v>26</v>
      </c>
      <c r="P30" s="21">
        <f>L30*N30</f>
        <v>3750</v>
      </c>
      <c r="Q30" s="59">
        <f>P30-F30</f>
        <v>0</v>
      </c>
      <c r="R30" s="61">
        <f>Q30/F30</f>
        <v>0</v>
      </c>
      <c r="S30" s="59">
        <f>P30-K30</f>
        <v>0</v>
      </c>
      <c r="T30" s="61">
        <f>S30/K30</f>
        <v>0</v>
      </c>
      <c r="U30" s="39">
        <v>2500</v>
      </c>
      <c r="V30" s="3" t="s">
        <v>26</v>
      </c>
      <c r="W30" s="3">
        <v>1.5</v>
      </c>
      <c r="X30" s="3" t="s">
        <v>26</v>
      </c>
      <c r="Y30" s="21">
        <f>U30*W30</f>
        <v>3750</v>
      </c>
      <c r="Z30" s="59">
        <f>Y30-P30</f>
        <v>0</v>
      </c>
      <c r="AA30" s="61">
        <f>Z30/P30</f>
        <v>0</v>
      </c>
    </row>
    <row r="31" spans="1:27" ht="12.75">
      <c r="A31" s="12"/>
      <c r="B31" s="58"/>
      <c r="C31" s="5"/>
      <c r="D31" s="5"/>
      <c r="E31" s="5"/>
      <c r="F31" s="33"/>
      <c r="G31" s="58"/>
      <c r="H31" s="5"/>
      <c r="I31" s="5"/>
      <c r="J31" s="5"/>
      <c r="K31" s="33"/>
      <c r="L31" s="39"/>
      <c r="M31" s="3"/>
      <c r="N31" s="3"/>
      <c r="O31" s="3"/>
      <c r="P31" s="21"/>
      <c r="Q31" s="59"/>
      <c r="R31" s="61"/>
      <c r="S31" s="59"/>
      <c r="T31" s="61"/>
      <c r="U31" s="39"/>
      <c r="V31" s="3"/>
      <c r="W31" s="3"/>
      <c r="X31" s="3"/>
      <c r="Y31" s="21"/>
      <c r="Z31" s="59"/>
      <c r="AA31" s="61"/>
    </row>
    <row r="32" spans="1:27" ht="12.75">
      <c r="A32" s="11" t="s">
        <v>31</v>
      </c>
      <c r="B32" s="58">
        <v>300000</v>
      </c>
      <c r="C32" s="5"/>
      <c r="D32" s="70">
        <v>0.1</v>
      </c>
      <c r="E32" s="5"/>
      <c r="F32" s="33">
        <f>B32*D32</f>
        <v>30000</v>
      </c>
      <c r="G32" s="58">
        <v>287800</v>
      </c>
      <c r="H32" s="5"/>
      <c r="I32" s="70">
        <v>0.1</v>
      </c>
      <c r="J32" s="5"/>
      <c r="K32" s="33">
        <f>G32*I32</f>
        <v>28780</v>
      </c>
      <c r="L32" s="39">
        <v>290800</v>
      </c>
      <c r="M32" s="3"/>
      <c r="N32" s="42">
        <v>0.099</v>
      </c>
      <c r="O32" s="3"/>
      <c r="P32" s="21">
        <f>L32*N32</f>
        <v>28789.2</v>
      </c>
      <c r="Q32" s="59">
        <f>P32-F32</f>
        <v>-1210.7999999999993</v>
      </c>
      <c r="R32" s="61">
        <f>Q32/F32</f>
        <v>-0.04035999999999997</v>
      </c>
      <c r="S32" s="59">
        <f>P32-K32</f>
        <v>9.200000000000728</v>
      </c>
      <c r="T32" s="61">
        <f>S32/K32</f>
        <v>0.00031966643502434773</v>
      </c>
      <c r="U32" s="39">
        <v>298000</v>
      </c>
      <c r="V32" s="3"/>
      <c r="W32" s="42">
        <v>0.099</v>
      </c>
      <c r="X32" s="3"/>
      <c r="Y32" s="21">
        <f>U32*W32</f>
        <v>29502</v>
      </c>
      <c r="Z32" s="59">
        <f>Y32-P32</f>
        <v>712.7999999999993</v>
      </c>
      <c r="AA32" s="61">
        <f>Z32/P32</f>
        <v>0.02475928473177439</v>
      </c>
    </row>
    <row r="33" spans="1:27" ht="12.75">
      <c r="A33" s="11"/>
      <c r="B33" s="58"/>
      <c r="C33" s="5"/>
      <c r="D33" s="5"/>
      <c r="E33" s="5"/>
      <c r="F33" s="33"/>
      <c r="G33" s="58"/>
      <c r="H33" s="5"/>
      <c r="I33" s="5"/>
      <c r="J33" s="5"/>
      <c r="K33" s="33"/>
      <c r="L33" s="39"/>
      <c r="M33" s="3"/>
      <c r="N33" s="3"/>
      <c r="O33" s="3"/>
      <c r="P33" s="21"/>
      <c r="Q33" s="59"/>
      <c r="R33" s="60"/>
      <c r="S33" s="59"/>
      <c r="T33" s="60"/>
      <c r="U33" s="39"/>
      <c r="V33" s="3"/>
      <c r="W33" s="3"/>
      <c r="X33" s="3"/>
      <c r="Y33" s="21"/>
      <c r="Z33" s="59"/>
      <c r="AA33" s="60"/>
    </row>
    <row r="34" spans="1:27" ht="12.75">
      <c r="A34" s="11" t="s">
        <v>30</v>
      </c>
      <c r="B34" s="58"/>
      <c r="C34" s="5"/>
      <c r="D34" s="5"/>
      <c r="E34" s="5"/>
      <c r="F34" s="33">
        <v>106250</v>
      </c>
      <c r="G34" s="58"/>
      <c r="H34" s="5"/>
      <c r="I34" s="5"/>
      <c r="J34" s="5"/>
      <c r="K34" s="33">
        <v>107350</v>
      </c>
      <c r="L34" s="39"/>
      <c r="M34" s="3"/>
      <c r="N34" s="3"/>
      <c r="O34" s="3"/>
      <c r="P34" s="21">
        <v>110470</v>
      </c>
      <c r="Q34" s="59">
        <f>P34-F34</f>
        <v>4220</v>
      </c>
      <c r="R34" s="61">
        <f>Q34/F34</f>
        <v>0.03971764705882353</v>
      </c>
      <c r="S34" s="59">
        <f>P34-K34</f>
        <v>3120</v>
      </c>
      <c r="T34" s="61">
        <f>S34/K34</f>
        <v>0.029063809967396367</v>
      </c>
      <c r="U34" s="39"/>
      <c r="V34" s="3"/>
      <c r="W34" s="3"/>
      <c r="X34" s="3"/>
      <c r="Y34" s="21">
        <v>109970</v>
      </c>
      <c r="Z34" s="59">
        <f>Y34-P34</f>
        <v>-500</v>
      </c>
      <c r="AA34" s="61">
        <f>Z34/P34</f>
        <v>-0.004526115687516973</v>
      </c>
    </row>
    <row r="35" spans="1:27" ht="12.75">
      <c r="A35" s="11"/>
      <c r="B35" s="58"/>
      <c r="C35" s="5"/>
      <c r="D35" s="5"/>
      <c r="E35" s="5"/>
      <c r="F35" s="33"/>
      <c r="G35" s="58"/>
      <c r="H35" s="5"/>
      <c r="I35" s="5"/>
      <c r="J35" s="5"/>
      <c r="K35" s="33"/>
      <c r="L35" s="39"/>
      <c r="M35" s="3"/>
      <c r="N35" s="3"/>
      <c r="O35" s="3"/>
      <c r="P35" s="21"/>
      <c r="Q35" s="59"/>
      <c r="R35" s="60"/>
      <c r="S35" s="59"/>
      <c r="T35" s="60"/>
      <c r="U35" s="39"/>
      <c r="V35" s="3"/>
      <c r="W35" s="3"/>
      <c r="X35" s="3"/>
      <c r="Y35" s="21"/>
      <c r="Z35" s="59"/>
      <c r="AA35" s="60"/>
    </row>
    <row r="36" spans="1:27" ht="12.75">
      <c r="A36" s="11" t="s">
        <v>13</v>
      </c>
      <c r="B36" s="58"/>
      <c r="C36" s="5"/>
      <c r="D36" s="5"/>
      <c r="E36" s="5"/>
      <c r="F36" s="33">
        <v>15000</v>
      </c>
      <c r="G36" s="58"/>
      <c r="H36" s="5"/>
      <c r="I36" s="5"/>
      <c r="J36" s="5"/>
      <c r="K36" s="33">
        <v>15000</v>
      </c>
      <c r="L36" s="39"/>
      <c r="M36" s="3"/>
      <c r="N36" s="3"/>
      <c r="O36" s="3"/>
      <c r="P36" s="21">
        <v>15500</v>
      </c>
      <c r="Q36" s="59">
        <f>P36-F36</f>
        <v>500</v>
      </c>
      <c r="R36" s="61">
        <f>Q36/F36</f>
        <v>0.03333333333333333</v>
      </c>
      <c r="S36" s="59">
        <f>P36-K36</f>
        <v>500</v>
      </c>
      <c r="T36" s="61">
        <f>S36/K36</f>
        <v>0.03333333333333333</v>
      </c>
      <c r="U36" s="39"/>
      <c r="V36" s="3"/>
      <c r="W36" s="3"/>
      <c r="X36" s="3"/>
      <c r="Y36" s="21">
        <v>15500</v>
      </c>
      <c r="Z36" s="59">
        <f>Y36-P36</f>
        <v>0</v>
      </c>
      <c r="AA36" s="61">
        <f>Z36/P36</f>
        <v>0</v>
      </c>
    </row>
    <row r="37" spans="1:27" ht="12.75">
      <c r="A37" s="11" t="s">
        <v>14</v>
      </c>
      <c r="B37" s="58"/>
      <c r="C37" s="5"/>
      <c r="D37" s="5"/>
      <c r="E37" s="5"/>
      <c r="F37" s="33"/>
      <c r="G37" s="58"/>
      <c r="H37" s="5"/>
      <c r="I37" s="5"/>
      <c r="J37" s="5"/>
      <c r="K37" s="33"/>
      <c r="L37" s="39"/>
      <c r="M37" s="3"/>
      <c r="N37" s="3"/>
      <c r="O37" s="3"/>
      <c r="P37" s="21"/>
      <c r="Q37" s="59"/>
      <c r="R37" s="60"/>
      <c r="S37" s="59"/>
      <c r="T37" s="60"/>
      <c r="U37" s="39"/>
      <c r="V37" s="3"/>
      <c r="W37" s="3"/>
      <c r="X37" s="3"/>
      <c r="Y37" s="21"/>
      <c r="Z37" s="59"/>
      <c r="AA37" s="60"/>
    </row>
    <row r="38" spans="1:27" ht="12.75">
      <c r="A38" s="11"/>
      <c r="B38" s="58"/>
      <c r="C38" s="5"/>
      <c r="D38" s="5"/>
      <c r="E38" s="5"/>
      <c r="F38" s="33"/>
      <c r="G38" s="58"/>
      <c r="H38" s="5"/>
      <c r="I38" s="5"/>
      <c r="J38" s="5"/>
      <c r="K38" s="33"/>
      <c r="L38" s="39"/>
      <c r="M38" s="3"/>
      <c r="N38" s="3"/>
      <c r="O38" s="3"/>
      <c r="P38" s="21"/>
      <c r="Q38" s="59"/>
      <c r="R38" s="60"/>
      <c r="S38" s="59"/>
      <c r="T38" s="60"/>
      <c r="U38" s="39"/>
      <c r="V38" s="3"/>
      <c r="W38" s="3"/>
      <c r="X38" s="3"/>
      <c r="Y38" s="21"/>
      <c r="Z38" s="59"/>
      <c r="AA38" s="60"/>
    </row>
    <row r="39" spans="1:27" ht="12.75">
      <c r="A39" s="11" t="s">
        <v>15</v>
      </c>
      <c r="B39" s="58"/>
      <c r="C39" s="5"/>
      <c r="D39" s="5"/>
      <c r="E39" s="5"/>
      <c r="F39" s="33">
        <v>55000</v>
      </c>
      <c r="G39" s="58"/>
      <c r="H39" s="5"/>
      <c r="I39" s="5"/>
      <c r="J39" s="5"/>
      <c r="K39" s="33">
        <v>56000</v>
      </c>
      <c r="L39" s="39"/>
      <c r="M39" s="3"/>
      <c r="N39" s="3"/>
      <c r="O39" s="3"/>
      <c r="P39" s="21">
        <v>56000</v>
      </c>
      <c r="Q39" s="59">
        <f>P39-F39</f>
        <v>1000</v>
      </c>
      <c r="R39" s="61">
        <f>Q39/F39</f>
        <v>0.01818181818181818</v>
      </c>
      <c r="S39" s="59">
        <f>P39-K39</f>
        <v>0</v>
      </c>
      <c r="T39" s="61">
        <f>S39/K39</f>
        <v>0</v>
      </c>
      <c r="U39" s="39"/>
      <c r="V39" s="3"/>
      <c r="W39" s="3"/>
      <c r="X39" s="3"/>
      <c r="Y39" s="21">
        <v>54000</v>
      </c>
      <c r="Z39" s="59">
        <f>Y39-P39</f>
        <v>-2000</v>
      </c>
      <c r="AA39" s="61">
        <f>Z39/P39</f>
        <v>-0.03571428571428571</v>
      </c>
    </row>
    <row r="40" spans="1:27" ht="12.75">
      <c r="A40" s="11"/>
      <c r="B40" s="58"/>
      <c r="C40" s="5"/>
      <c r="D40" s="5"/>
      <c r="E40" s="5"/>
      <c r="F40" s="33"/>
      <c r="G40" s="58"/>
      <c r="H40" s="5"/>
      <c r="I40" s="5"/>
      <c r="J40" s="5"/>
      <c r="K40" s="33"/>
      <c r="L40" s="39"/>
      <c r="M40" s="3"/>
      <c r="N40" s="3"/>
      <c r="O40" s="3"/>
      <c r="P40" s="21"/>
      <c r="Q40" s="59"/>
      <c r="R40" s="60"/>
      <c r="S40" s="59"/>
      <c r="T40" s="60"/>
      <c r="U40" s="39"/>
      <c r="V40" s="3"/>
      <c r="W40" s="3"/>
      <c r="X40" s="3"/>
      <c r="Y40" s="21"/>
      <c r="Z40" s="59"/>
      <c r="AA40" s="60"/>
    </row>
    <row r="41" spans="1:28" ht="12.75">
      <c r="A41" s="11" t="s">
        <v>46</v>
      </c>
      <c r="B41" s="58"/>
      <c r="C41" s="5"/>
      <c r="D41" s="5"/>
      <c r="E41" s="5"/>
      <c r="F41" s="33">
        <v>2035</v>
      </c>
      <c r="G41" s="58"/>
      <c r="H41" s="5"/>
      <c r="I41" s="5"/>
      <c r="J41" s="5"/>
      <c r="K41" s="33">
        <v>4308.786</v>
      </c>
      <c r="L41" s="39"/>
      <c r="M41" s="3"/>
      <c r="N41" s="3"/>
      <c r="O41" s="3"/>
      <c r="P41" s="21">
        <v>4617.064</v>
      </c>
      <c r="Q41" s="59">
        <f>P41-F41</f>
        <v>2582.0640000000003</v>
      </c>
      <c r="R41" s="61">
        <f>Q41/F41</f>
        <v>1.2688275184275186</v>
      </c>
      <c r="S41" s="59">
        <f>P41-K41</f>
        <v>308.27800000000025</v>
      </c>
      <c r="T41" s="61">
        <f>S41/K41</f>
        <v>0.07154637060183547</v>
      </c>
      <c r="U41" s="39"/>
      <c r="V41" s="3"/>
      <c r="W41" s="3"/>
      <c r="X41" s="3"/>
      <c r="Y41" s="21">
        <v>4478.514</v>
      </c>
      <c r="Z41" s="59">
        <f>Y41-P41</f>
        <v>-138.55000000000018</v>
      </c>
      <c r="AA41" s="61">
        <f>Z41/P41</f>
        <v>-0.03000824766561611</v>
      </c>
      <c r="AB41" s="81"/>
    </row>
    <row r="42" spans="1:27" ht="12.75">
      <c r="A42" s="11"/>
      <c r="B42" s="58"/>
      <c r="C42" s="5"/>
      <c r="D42" s="5"/>
      <c r="E42" s="5"/>
      <c r="F42" s="33"/>
      <c r="G42" s="58"/>
      <c r="H42" s="5"/>
      <c r="I42" s="5"/>
      <c r="J42" s="5"/>
      <c r="K42" s="33"/>
      <c r="L42" s="39"/>
      <c r="M42" s="3"/>
      <c r="N42" s="3"/>
      <c r="O42" s="3"/>
      <c r="P42" s="21"/>
      <c r="Q42" s="59"/>
      <c r="R42" s="61"/>
      <c r="S42" s="59"/>
      <c r="T42" s="61"/>
      <c r="U42" s="39"/>
      <c r="V42" s="3"/>
      <c r="W42" s="3"/>
      <c r="X42" s="3"/>
      <c r="Y42" s="21"/>
      <c r="Z42" s="59"/>
      <c r="AA42" s="61"/>
    </row>
    <row r="43" spans="1:27" ht="12.75">
      <c r="A43" s="13" t="s">
        <v>16</v>
      </c>
      <c r="B43" s="63"/>
      <c r="C43" s="64"/>
      <c r="D43" s="64"/>
      <c r="E43" s="64"/>
      <c r="F43" s="65">
        <f>SUM(F22:F41)-F26</f>
        <v>362535</v>
      </c>
      <c r="G43" s="63"/>
      <c r="H43" s="64"/>
      <c r="I43" s="64"/>
      <c r="J43" s="64"/>
      <c r="K43" s="65">
        <f>SUM(K22:K41)-K26</f>
        <v>370028.786</v>
      </c>
      <c r="L43" s="36"/>
      <c r="M43" s="8"/>
      <c r="N43" s="8"/>
      <c r="O43" s="8"/>
      <c r="P43" s="22">
        <f>SUM(P22:P41)-P26</f>
        <v>382596.264</v>
      </c>
      <c r="Q43" s="66">
        <f>P43-F43</f>
        <v>20061.264000000025</v>
      </c>
      <c r="R43" s="67">
        <f>Q43/F43</f>
        <v>0.05533607513757299</v>
      </c>
      <c r="S43" s="66">
        <f>P43-K43</f>
        <v>12567.478000000003</v>
      </c>
      <c r="T43" s="67">
        <f>S43/K43</f>
        <v>0.033963514395336805</v>
      </c>
      <c r="U43" s="36"/>
      <c r="V43" s="8"/>
      <c r="W43" s="8"/>
      <c r="X43" s="8"/>
      <c r="Y43" s="22">
        <f>SUM(Y22:Y41)-Y26</f>
        <v>381720.514</v>
      </c>
      <c r="Z43" s="66">
        <f>Y43-P43</f>
        <v>-875.75</v>
      </c>
      <c r="AA43" s="67">
        <f>Z43/P43</f>
        <v>-0.0022889664181352277</v>
      </c>
    </row>
    <row r="45" spans="1:27" ht="12.75">
      <c r="A45" s="18" t="s">
        <v>22</v>
      </c>
      <c r="B45" s="71"/>
      <c r="C45" s="72"/>
      <c r="D45" s="72"/>
      <c r="E45" s="72"/>
      <c r="F45" s="73">
        <f>F43-F18</f>
        <v>97535</v>
      </c>
      <c r="G45" s="71"/>
      <c r="H45" s="72"/>
      <c r="I45" s="72"/>
      <c r="J45" s="72"/>
      <c r="K45" s="73">
        <f>K43-K18</f>
        <v>126728.78600000002</v>
      </c>
      <c r="L45" s="40"/>
      <c r="M45" s="19"/>
      <c r="N45" s="19"/>
      <c r="O45" s="19"/>
      <c r="P45" s="28">
        <f>P43-P18</f>
        <v>135796.26400000002</v>
      </c>
      <c r="Q45" s="74">
        <f>P45-F45</f>
        <v>38261.264000000025</v>
      </c>
      <c r="R45" s="75">
        <f>Q45/F45</f>
        <v>0.3922824011893169</v>
      </c>
      <c r="S45" s="74">
        <f>P45-K45</f>
        <v>9067.478000000003</v>
      </c>
      <c r="T45" s="75">
        <f>S45/K45</f>
        <v>0.07155026325273882</v>
      </c>
      <c r="U45" s="40"/>
      <c r="V45" s="19"/>
      <c r="W45" s="19"/>
      <c r="X45" s="19"/>
      <c r="Y45" s="28">
        <f>Y43-Y18</f>
        <v>131720.51400000002</v>
      </c>
      <c r="Z45" s="74">
        <f>Y45-P45</f>
        <v>-4075.75</v>
      </c>
      <c r="AA45" s="75">
        <f>Z45/P45</f>
        <v>-0.03001371230654769</v>
      </c>
    </row>
    <row r="47" spans="1:27" ht="12.75">
      <c r="A47" s="51" t="s">
        <v>29</v>
      </c>
      <c r="B47" s="52"/>
      <c r="C47" s="53"/>
      <c r="D47" s="53"/>
      <c r="E47" s="53"/>
      <c r="F47" s="54"/>
      <c r="G47" s="52"/>
      <c r="H47" s="53"/>
      <c r="I47" s="53"/>
      <c r="J47" s="53"/>
      <c r="K47" s="54"/>
      <c r="L47" s="38"/>
      <c r="M47" s="6"/>
      <c r="N47" s="6"/>
      <c r="O47" s="6"/>
      <c r="P47" s="27"/>
      <c r="Q47" s="55"/>
      <c r="R47" s="56"/>
      <c r="S47" s="55"/>
      <c r="T47" s="56"/>
      <c r="U47" s="38"/>
      <c r="V47" s="6"/>
      <c r="W47" s="6"/>
      <c r="X47" s="6"/>
      <c r="Y47" s="27"/>
      <c r="Z47" s="57"/>
      <c r="AA47" s="56"/>
    </row>
    <row r="48" spans="1:27" ht="12.75">
      <c r="A48" s="7"/>
      <c r="B48" s="58"/>
      <c r="C48" s="5"/>
      <c r="D48" s="5"/>
      <c r="E48" s="5"/>
      <c r="F48" s="33"/>
      <c r="G48" s="58"/>
      <c r="H48" s="5"/>
      <c r="I48" s="5"/>
      <c r="J48" s="5"/>
      <c r="K48" s="33"/>
      <c r="L48" s="39"/>
      <c r="M48" s="3"/>
      <c r="N48" s="3"/>
      <c r="O48" s="3"/>
      <c r="P48" s="21"/>
      <c r="Q48" s="59"/>
      <c r="R48" s="60"/>
      <c r="S48" s="59"/>
      <c r="T48" s="60"/>
      <c r="U48" s="39"/>
      <c r="V48" s="3"/>
      <c r="W48" s="3"/>
      <c r="X48" s="3"/>
      <c r="Y48" s="21"/>
      <c r="Z48" s="47"/>
      <c r="AA48" s="60"/>
    </row>
    <row r="49" spans="1:27" ht="12.75">
      <c r="A49" s="7" t="s">
        <v>23</v>
      </c>
      <c r="B49" s="58"/>
      <c r="C49" s="5"/>
      <c r="D49" s="5"/>
      <c r="E49" s="5"/>
      <c r="F49" s="33"/>
      <c r="G49" s="58"/>
      <c r="H49" s="5"/>
      <c r="I49" s="5"/>
      <c r="J49" s="5"/>
      <c r="K49" s="33"/>
      <c r="L49" s="39"/>
      <c r="M49" s="3"/>
      <c r="N49" s="3"/>
      <c r="O49" s="3"/>
      <c r="P49" s="21"/>
      <c r="Q49" s="59">
        <f>P49-F49</f>
        <v>0</v>
      </c>
      <c r="R49" s="61">
        <f>IF(P49="","",Q49/F49)</f>
      </c>
      <c r="S49" s="59">
        <f>P49-K49</f>
        <v>0</v>
      </c>
      <c r="T49" s="61">
        <f>IF(P49="","",S49/K49)</f>
      </c>
      <c r="U49" s="39"/>
      <c r="V49" s="3"/>
      <c r="W49" s="3"/>
      <c r="X49" s="3"/>
      <c r="Y49" s="21"/>
      <c r="Z49" s="47">
        <f>Y49-P49</f>
        <v>0</v>
      </c>
      <c r="AA49" s="61">
        <f>IF(P49="","",Z49/P49)</f>
      </c>
    </row>
    <row r="50" spans="1:27" ht="12.75">
      <c r="A50" s="7"/>
      <c r="B50" s="58"/>
      <c r="C50" s="5"/>
      <c r="D50" s="5"/>
      <c r="E50" s="5"/>
      <c r="F50" s="33"/>
      <c r="G50" s="58"/>
      <c r="H50" s="5"/>
      <c r="I50" s="5"/>
      <c r="J50" s="5"/>
      <c r="K50" s="33"/>
      <c r="L50" s="39"/>
      <c r="M50" s="3"/>
      <c r="N50" s="3"/>
      <c r="O50" s="3"/>
      <c r="P50" s="21"/>
      <c r="Q50" s="59"/>
      <c r="R50" s="60"/>
      <c r="S50" s="59"/>
      <c r="T50" s="60"/>
      <c r="U50" s="39"/>
      <c r="V50" s="3"/>
      <c r="W50" s="3"/>
      <c r="X50" s="3"/>
      <c r="Y50" s="21"/>
      <c r="Z50" s="47"/>
      <c r="AA50" s="60"/>
    </row>
    <row r="51" spans="1:27" s="4" customFormat="1" ht="12.75">
      <c r="A51" s="7" t="s">
        <v>24</v>
      </c>
      <c r="B51" s="39"/>
      <c r="C51" s="3"/>
      <c r="D51" s="3"/>
      <c r="E51" s="3"/>
      <c r="F51" s="33"/>
      <c r="G51" s="37"/>
      <c r="H51" s="3"/>
      <c r="I51" s="3"/>
      <c r="J51" s="3"/>
      <c r="K51" s="33"/>
      <c r="L51" s="37"/>
      <c r="M51" s="3"/>
      <c r="N51" s="3"/>
      <c r="O51" s="3"/>
      <c r="P51" s="21"/>
      <c r="Q51" s="25">
        <f>P51-F51</f>
        <v>0</v>
      </c>
      <c r="R51" s="44" t="e">
        <f>Q51/F51</f>
        <v>#DIV/0!</v>
      </c>
      <c r="S51" s="43">
        <f>P51-K51</f>
        <v>0</v>
      </c>
      <c r="T51" s="44" t="e">
        <f>S51/K51</f>
        <v>#DIV/0!</v>
      </c>
      <c r="U51" s="39"/>
      <c r="V51" s="3"/>
      <c r="W51" s="3"/>
      <c r="X51" s="3"/>
      <c r="Y51" s="21"/>
      <c r="Z51" s="25">
        <f>Y51-P51</f>
        <v>0</v>
      </c>
      <c r="AA51" s="44" t="e">
        <f>Z51/P51</f>
        <v>#DIV/0!</v>
      </c>
    </row>
    <row r="52" spans="1:27" ht="13.5" thickBot="1">
      <c r="A52" s="7"/>
      <c r="B52" s="58"/>
      <c r="C52" s="5"/>
      <c r="D52" s="5"/>
      <c r="E52" s="5"/>
      <c r="F52" s="33"/>
      <c r="G52" s="58"/>
      <c r="H52" s="5"/>
      <c r="I52" s="5"/>
      <c r="J52" s="5"/>
      <c r="K52" s="33"/>
      <c r="L52" s="39"/>
      <c r="M52" s="3"/>
      <c r="N52" s="3"/>
      <c r="O52" s="3"/>
      <c r="P52" s="21"/>
      <c r="Q52" s="59"/>
      <c r="R52" s="60"/>
      <c r="S52" s="59"/>
      <c r="T52" s="60"/>
      <c r="U52" s="39"/>
      <c r="V52" s="3"/>
      <c r="W52" s="3"/>
      <c r="X52" s="3"/>
      <c r="Y52" s="21"/>
      <c r="Z52" s="47"/>
      <c r="AA52" s="60"/>
    </row>
    <row r="53" spans="1:27" s="4" customFormat="1" ht="13.5" thickBot="1">
      <c r="A53" s="14" t="s">
        <v>25</v>
      </c>
      <c r="B53" s="36"/>
      <c r="C53" s="8"/>
      <c r="D53" s="8"/>
      <c r="E53" s="8"/>
      <c r="F53" s="45">
        <v>55000</v>
      </c>
      <c r="G53" s="36"/>
      <c r="H53" s="8"/>
      <c r="I53" s="8"/>
      <c r="J53" s="8"/>
      <c r="K53" s="45">
        <v>126729</v>
      </c>
      <c r="L53" s="36"/>
      <c r="M53" s="8"/>
      <c r="N53" s="8"/>
      <c r="O53" s="8"/>
      <c r="P53" s="45">
        <v>135796</v>
      </c>
      <c r="Q53" s="31">
        <f>P53-F53</f>
        <v>80796</v>
      </c>
      <c r="R53" s="20">
        <f>IF(P53="","",Q53/F53)</f>
        <v>1.4690181818181818</v>
      </c>
      <c r="S53" s="31">
        <f>P53-K53</f>
        <v>9067</v>
      </c>
      <c r="T53" s="20">
        <f>IF(P53="","",S53/K53)</f>
        <v>0.07154637060183541</v>
      </c>
      <c r="U53" s="36"/>
      <c r="V53" s="8"/>
      <c r="W53" s="8"/>
      <c r="X53" s="8"/>
      <c r="Y53" s="45">
        <v>131721</v>
      </c>
      <c r="Z53" s="32">
        <f>Y53-P53</f>
        <v>-4075</v>
      </c>
      <c r="AA53" s="20">
        <f>IF(P53="","",Z53/P53)</f>
        <v>-0.03000824766561607</v>
      </c>
    </row>
    <row r="55" spans="1:27" ht="12.75">
      <c r="A55" s="76" t="s">
        <v>32</v>
      </c>
      <c r="B55" s="71"/>
      <c r="C55" s="72"/>
      <c r="D55" s="72"/>
      <c r="E55" s="72"/>
      <c r="F55" s="73">
        <f>-(F45-F49-F51-F53)</f>
        <v>-42535</v>
      </c>
      <c r="G55" s="71"/>
      <c r="H55" s="72"/>
      <c r="I55" s="72"/>
      <c r="J55" s="72"/>
      <c r="K55" s="73">
        <f>-(K45-K49-K51-K53)</f>
        <v>0.21399999997811392</v>
      </c>
      <c r="L55" s="40"/>
      <c r="M55" s="19"/>
      <c r="N55" s="19"/>
      <c r="O55" s="19"/>
      <c r="P55" s="28">
        <f>-(P45-P49-P51-P53)</f>
        <v>-0.26400000002468005</v>
      </c>
      <c r="Q55" s="74">
        <f>P55-F55</f>
        <v>42534.735999999975</v>
      </c>
      <c r="R55" s="75">
        <f>Q55/F55</f>
        <v>-0.9999937933466552</v>
      </c>
      <c r="S55" s="74">
        <f>P55-K55</f>
        <v>-0.47800000000279397</v>
      </c>
      <c r="T55" s="75">
        <f>IF(P55="","",S55/K55)</f>
        <v>-2.233644860054578</v>
      </c>
      <c r="U55" s="40"/>
      <c r="V55" s="19"/>
      <c r="W55" s="19"/>
      <c r="X55" s="19"/>
      <c r="Y55" s="28">
        <f>-(Y45-Y49-Y51-Y53)</f>
        <v>0.48599999997531995</v>
      </c>
      <c r="Z55" s="77">
        <f>Y55-P55</f>
        <v>0.75</v>
      </c>
      <c r="AA55" s="75">
        <f>Z55/P55</f>
        <v>-2.8409090906435086</v>
      </c>
    </row>
    <row r="57" ht="12.75">
      <c r="K57" s="80"/>
    </row>
    <row r="58" ht="12.75">
      <c r="K58" s="29"/>
    </row>
  </sheetData>
  <sheetProtection/>
  <mergeCells count="15">
    <mergeCell ref="Z4:AA4"/>
    <mergeCell ref="B4:F4"/>
    <mergeCell ref="G4:K4"/>
    <mergeCell ref="L4:P4"/>
    <mergeCell ref="U4:Y4"/>
    <mergeCell ref="Q4:R4"/>
    <mergeCell ref="S4:T4"/>
    <mergeCell ref="W5:X5"/>
    <mergeCell ref="D5:E5"/>
    <mergeCell ref="B5:C5"/>
    <mergeCell ref="G5:H5"/>
    <mergeCell ref="U5:V5"/>
    <mergeCell ref="L5:M5"/>
    <mergeCell ref="I5:J5"/>
    <mergeCell ref="N5:O5"/>
  </mergeCells>
  <printOptions/>
  <pageMargins left="0.7874015748031497" right="0.7874015748031497" top="0.5118110236220472" bottom="0.31496062992125984" header="0.5118110236220472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Jampen Michel</dc:creator>
  <cp:keywords/>
  <dc:description/>
  <cp:lastModifiedBy>Steck Monika BAV</cp:lastModifiedBy>
  <cp:lastPrinted>2012-03-28T08:48:35Z</cp:lastPrinted>
  <dcterms:created xsi:type="dcterms:W3CDTF">2010-02-09T09:26:59Z</dcterms:created>
  <dcterms:modified xsi:type="dcterms:W3CDTF">2018-12-17T14:51:02Z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COO.2125.100.2.11323090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BAV-313.100-00009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9</vt:lpwstr>
  </property>
  <property fmtid="{D5CDD505-2E9C-101B-9397-08002B2CF9AE}" pid="7" name="FSC#COOELAK@1.1001:FileRefOU">
    <vt:lpwstr>reg_FI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Thevarajah Thusheepan</vt:lpwstr>
  </property>
  <property fmtid="{D5CDD505-2E9C-101B-9397-08002B2CF9AE}" pid="10" name="FSC#COOELAK@1.1001:OwnerExtension">
    <vt:lpwstr>+41 58 462 50 43</vt:lpwstr>
  </property>
  <property fmtid="{D5CDD505-2E9C-101B-9397-08002B2CF9AE}" pid="11" name="FSC#COOELAK@1.1001:OwnerFaxExtension">
    <vt:lpwstr>+41 58 462 59 87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Personenverkehr (BAV)</vt:lpwstr>
  </property>
  <property fmtid="{D5CDD505-2E9C-101B-9397-08002B2CF9AE}" pid="17" name="FSC#COOELAK@1.1001:CreatedAt">
    <vt:lpwstr>21.08.2018</vt:lpwstr>
  </property>
  <property fmtid="{D5CDD505-2E9C-101B-9397-08002B2CF9AE}" pid="18" name="FSC#COOELAK@1.1001:OU">
    <vt:lpwstr>Personenverkehr (BAV)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*COO.2125.100.2.11323090*</vt:lpwstr>
  </property>
  <property fmtid="{D5CDD505-2E9C-101B-9397-08002B2CF9AE}" pid="21" name="FSC#COOELAK@1.1001:RefBarCode">
    <vt:lpwstr>*COO.2125.100.2.11323091*</vt:lpwstr>
  </property>
  <property fmtid="{D5CDD505-2E9C-101B-9397-08002B2CF9AE}" pid="22" name="FSC#COOELAK@1.1001:FileRefBarCode">
    <vt:lpwstr>*BAV-313.100-00009*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Jampen Michel</vt:lpwstr>
  </property>
  <property fmtid="{D5CDD505-2E9C-101B-9397-08002B2CF9AE}" pid="27" name="FSC#COOELAK@1.1001:ProcessResponsiblePhone">
    <vt:lpwstr>+41 58 465 80 83</vt:lpwstr>
  </property>
  <property fmtid="{D5CDD505-2E9C-101B-9397-08002B2CF9AE}" pid="28" name="FSC#COOELAK@1.1001:ProcessResponsibleMail">
    <vt:lpwstr>michel.jampen@bav.admin.ch</vt:lpwstr>
  </property>
  <property fmtid="{D5CDD505-2E9C-101B-9397-08002B2CF9AE}" pid="29" name="FSC#COOELAK@1.1001:ProcessResponsibleFax">
    <vt:lpwstr>+41 58 462 59 87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BAV-313.100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BAVTEMPL@102.1950:Amtstitel">
    <vt:lpwstr/>
  </property>
  <property fmtid="{D5CDD505-2E9C-101B-9397-08002B2CF9AE}" pid="42" name="FSC#BAVTEMPL@102.1950:AssignmentName">
    <vt:lpwstr/>
  </property>
  <property fmtid="{D5CDD505-2E9C-101B-9397-08002B2CF9AE}" pid="43" name="FSC#BAVTEMPL@102.1950:BAVShortsign">
    <vt:lpwstr/>
  </property>
  <property fmtid="{D5CDD505-2E9C-101B-9397-08002B2CF9AE}" pid="44" name="FSC#BAVTEMPL@102.1950:DocumentID">
    <vt:lpwstr>172</vt:lpwstr>
  </property>
  <property fmtid="{D5CDD505-2E9C-101B-9397-08002B2CF9AE}" pid="45" name="FSC#BAVTEMPL@102.1950:DocumentIDEnhanced">
    <vt:lpwstr/>
  </property>
  <property fmtid="{D5CDD505-2E9C-101B-9397-08002B2CF9AE}" pid="46" name="FSC#BAVTEMPL@102.1950:Dossierref">
    <vt:lpwstr/>
  </property>
  <property fmtid="{D5CDD505-2E9C-101B-9397-08002B2CF9AE}" pid="47" name="FSC#BAVTEMPL@102.1950:EmpfName">
    <vt:lpwstr/>
  </property>
  <property fmtid="{D5CDD505-2E9C-101B-9397-08002B2CF9AE}" pid="48" name="FSC#BAVTEMPL@102.1950:EmpfName_AP">
    <vt:lpwstr/>
  </property>
  <property fmtid="{D5CDD505-2E9C-101B-9397-08002B2CF9AE}" pid="49" name="FSC#BAVTEMPL@102.1950:EmpfOrt">
    <vt:lpwstr/>
  </property>
  <property fmtid="{D5CDD505-2E9C-101B-9397-08002B2CF9AE}" pid="50" name="FSC#BAVTEMPL@102.1950:EmpfPLZ">
    <vt:lpwstr/>
  </property>
  <property fmtid="{D5CDD505-2E9C-101B-9397-08002B2CF9AE}" pid="51" name="FSC#BAVTEMPL@102.1950:EmpfStrasse">
    <vt:lpwstr/>
  </property>
  <property fmtid="{D5CDD505-2E9C-101B-9397-08002B2CF9AE}" pid="52" name="FSC#BAVTEMPL@102.1950:EmpfOrt_AP">
    <vt:lpwstr/>
  </property>
  <property fmtid="{D5CDD505-2E9C-101B-9397-08002B2CF9AE}" pid="53" name="FSC#BAVTEMPL@102.1950:EmpfPLZ_AP">
    <vt:lpwstr/>
  </property>
  <property fmtid="{D5CDD505-2E9C-101B-9397-08002B2CF9AE}" pid="54" name="FSC#BAVTEMPL@102.1950:EmpfStrasse_AP">
    <vt:lpwstr/>
  </property>
  <property fmtid="{D5CDD505-2E9C-101B-9397-08002B2CF9AE}" pid="55" name="FSC#BAVTEMPL@102.1950:FileRespEmail">
    <vt:lpwstr/>
  </property>
  <property fmtid="{D5CDD505-2E9C-101B-9397-08002B2CF9AE}" pid="56" name="FSC#BAVTEMPL@102.1950:FileRespFax">
    <vt:lpwstr/>
  </property>
  <property fmtid="{D5CDD505-2E9C-101B-9397-08002B2CF9AE}" pid="57" name="FSC#BAVTEMPL@102.1950:FileRespHome">
    <vt:lpwstr/>
  </property>
  <property fmtid="{D5CDD505-2E9C-101B-9397-08002B2CF9AE}" pid="58" name="FSC#BAVTEMPL@102.1950:FileResponsible">
    <vt:lpwstr/>
  </property>
  <property fmtid="{D5CDD505-2E9C-101B-9397-08002B2CF9AE}" pid="59" name="FSC#BAVTEMPL@102.1950:FileRespOrg">
    <vt:lpwstr/>
  </property>
  <property fmtid="{D5CDD505-2E9C-101B-9397-08002B2CF9AE}" pid="60" name="FSC#BAVTEMPL@102.1950:FileRespOrgHome">
    <vt:lpwstr/>
  </property>
  <property fmtid="{D5CDD505-2E9C-101B-9397-08002B2CF9AE}" pid="61" name="FSC#BAVTEMPL@102.1950:FileRespOrgStreet">
    <vt:lpwstr/>
  </property>
  <property fmtid="{D5CDD505-2E9C-101B-9397-08002B2CF9AE}" pid="62" name="FSC#BAVTEMPL@102.1950:FileRespOrgZipCode">
    <vt:lpwstr/>
  </property>
  <property fmtid="{D5CDD505-2E9C-101B-9397-08002B2CF9AE}" pid="63" name="FSC#BAVTEMPL@102.1950:FileRespOU">
    <vt:lpwstr>Personenverkehr</vt:lpwstr>
  </property>
  <property fmtid="{D5CDD505-2E9C-101B-9397-08002B2CF9AE}" pid="64" name="FSC#BAVTEMPL@102.1950:FileRespStreet">
    <vt:lpwstr/>
  </property>
  <property fmtid="{D5CDD505-2E9C-101B-9397-08002B2CF9AE}" pid="65" name="FSC#BAVTEMPL@102.1950:FileRespTel">
    <vt:lpwstr/>
  </property>
  <property fmtid="{D5CDD505-2E9C-101B-9397-08002B2CF9AE}" pid="66" name="FSC#BAVTEMPL@102.1950:FileRespZipCode">
    <vt:lpwstr/>
  </property>
  <property fmtid="{D5CDD505-2E9C-101B-9397-08002B2CF9AE}" pid="67" name="FSC#BAVTEMPL@102.1950:ForeignNumber">
    <vt:lpwstr/>
  </property>
  <property fmtid="{D5CDD505-2E9C-101B-9397-08002B2CF9AE}" pid="68" name="FSC#BAVTEMPL@102.1950:NameFileResponsible">
    <vt:lpwstr/>
  </property>
  <property fmtid="{D5CDD505-2E9C-101B-9397-08002B2CF9AE}" pid="69" name="FSC#BAVTEMPL@102.1950:OutAttachEledtr">
    <vt:lpwstr/>
  </property>
  <property fmtid="{D5CDD505-2E9C-101B-9397-08002B2CF9AE}" pid="70" name="FSC#BAVTEMPL@102.1950:OutAttachPhysic">
    <vt:lpwstr/>
  </property>
  <property fmtid="{D5CDD505-2E9C-101B-9397-08002B2CF9AE}" pid="71" name="FSC#BAVTEMPL@102.1950:Registrierdatum">
    <vt:lpwstr/>
  </property>
  <property fmtid="{D5CDD505-2E9C-101B-9397-08002B2CF9AE}" pid="72" name="FSC#BAVTEMPL@102.1950:RegPlanPos">
    <vt:lpwstr>BAV-313.100</vt:lpwstr>
  </property>
  <property fmtid="{D5CDD505-2E9C-101B-9397-08002B2CF9AE}" pid="73" name="FSC#BAVTEMPL@102.1950:Shortsign">
    <vt:lpwstr>Ja</vt:lpwstr>
  </property>
  <property fmtid="{D5CDD505-2E9C-101B-9397-08002B2CF9AE}" pid="74" name="FSC#BAVTEMPL@102.1950:SignApproved1">
    <vt:lpwstr/>
  </property>
  <property fmtid="{D5CDD505-2E9C-101B-9397-08002B2CF9AE}" pid="75" name="FSC#BAVTEMPL@102.1950:SignApproved2">
    <vt:lpwstr/>
  </property>
  <property fmtid="{D5CDD505-2E9C-101B-9397-08002B2CF9AE}" pid="76" name="FSC#BAVTEMPL@102.1950:Subject">
    <vt:lpwstr/>
  </property>
  <property fmtid="{D5CDD505-2E9C-101B-9397-08002B2CF9AE}" pid="77" name="FSC#BAVTEMPL@102.1950:TitleDossier">
    <vt:lpwstr/>
  </property>
  <property fmtid="{D5CDD505-2E9C-101B-9397-08002B2CF9AE}" pid="78" name="FSC#BAVTEMPL@102.1950:UserFunction">
    <vt:lpwstr/>
  </property>
  <property fmtid="{D5CDD505-2E9C-101B-9397-08002B2CF9AE}" pid="79" name="FSC#BAVTEMPL@102.1950:VornameNameFileResponsible">
    <vt:lpwstr/>
  </property>
  <property fmtid="{D5CDD505-2E9C-101B-9397-08002B2CF9AE}" pid="80" name="FSC#BAVTEMPL@102.1950:ZusendungAm">
    <vt:lpwstr/>
  </property>
  <property fmtid="{D5CDD505-2E9C-101B-9397-08002B2CF9AE}" pid="81" name="FSC#BAVTEMPL@102.1950:Versandart">
    <vt:lpwstr/>
  </property>
  <property fmtid="{D5CDD505-2E9C-101B-9397-08002B2CF9AE}" pid="82" name="FSC#BAVTEMPL@102.1950:SubFileState">
    <vt:lpwstr/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monika.steck@bav.admin.ch</vt:lpwstr>
  </property>
  <property fmtid="{D5CDD505-2E9C-101B-9397-08002B2CF9AE}" pid="85" name="FSC#UVEKCFG@15.1700:Function">
    <vt:lpwstr/>
  </property>
  <property fmtid="{D5CDD505-2E9C-101B-9397-08002B2CF9AE}" pid="86" name="FSC#UVEKCFG@15.1700:FileRespOrg">
    <vt:lpwstr>Personenverkehr</vt:lpwstr>
  </property>
  <property fmtid="{D5CDD505-2E9C-101B-9397-08002B2CF9AE}" pid="87" name="FSC#UVEKCFG@15.1700:DefaultGroupFileResponsible">
    <vt:lpwstr/>
  </property>
  <property fmtid="{D5CDD505-2E9C-101B-9397-08002B2CF9AE}" pid="88" name="FSC#UVEKCFG@15.1700:FileRespFunction">
    <vt:lpwstr/>
  </property>
  <property fmtid="{D5CDD505-2E9C-101B-9397-08002B2CF9AE}" pid="89" name="FSC#UVEKCFG@15.1700:AssignedClassification">
    <vt:lpwstr/>
  </property>
  <property fmtid="{D5CDD505-2E9C-101B-9397-08002B2CF9AE}" pid="90" name="FSC#UVEKCFG@15.1700:AssignedClassificationCode">
    <vt:lpwstr/>
  </property>
  <property fmtid="{D5CDD505-2E9C-101B-9397-08002B2CF9AE}" pid="91" name="FSC#UVEKCFG@15.1700:FileResponsible">
    <vt:lpwstr/>
  </property>
  <property fmtid="{D5CDD505-2E9C-101B-9397-08002B2CF9AE}" pid="92" name="FSC#UVEKCFG@15.1700:FileResponsibleTel">
    <vt:lpwstr/>
  </property>
  <property fmtid="{D5CDD505-2E9C-101B-9397-08002B2CF9AE}" pid="93" name="FSC#UVEKCFG@15.1700:FileResponsibleEmail">
    <vt:lpwstr/>
  </property>
  <property fmtid="{D5CDD505-2E9C-101B-9397-08002B2CF9AE}" pid="94" name="FSC#UVEKCFG@15.1700:FileResponsibleFax">
    <vt:lpwstr/>
  </property>
  <property fmtid="{D5CDD505-2E9C-101B-9397-08002B2CF9AE}" pid="95" name="FSC#UVEKCFG@15.1700:FileResponsibleAddress">
    <vt:lpwstr/>
  </property>
  <property fmtid="{D5CDD505-2E9C-101B-9397-08002B2CF9AE}" pid="96" name="FSC#UVEKCFG@15.1700:FileResponsibleStreet">
    <vt:lpwstr/>
  </property>
  <property fmtid="{D5CDD505-2E9C-101B-9397-08002B2CF9AE}" pid="97" name="FSC#UVEKCFG@15.1700:FileResponsiblezipcode">
    <vt:lpwstr/>
  </property>
  <property fmtid="{D5CDD505-2E9C-101B-9397-08002B2CF9AE}" pid="98" name="FSC#UVEKCFG@15.1700:FileResponsiblecity">
    <vt:lpwstr/>
  </property>
  <property fmtid="{D5CDD505-2E9C-101B-9397-08002B2CF9AE}" pid="99" name="FSC#UVEKCFG@15.1700:FileResponsibleAbbreviation">
    <vt:lpwstr/>
  </property>
  <property fmtid="{D5CDD505-2E9C-101B-9397-08002B2CF9AE}" pid="100" name="FSC#UVEKCFG@15.1700:FileRespOrgHome">
    <vt:lpwstr/>
  </property>
  <property fmtid="{D5CDD505-2E9C-101B-9397-08002B2CF9AE}" pid="101" name="FSC#UVEKCFG@15.1700:CurrUserAbbreviation">
    <vt:lpwstr>smo</vt:lpwstr>
  </property>
  <property fmtid="{D5CDD505-2E9C-101B-9397-08002B2CF9AE}" pid="102" name="FSC#UVEKCFG@15.1700:CategoryReference">
    <vt:lpwstr>BAV-313.100</vt:lpwstr>
  </property>
  <property fmtid="{D5CDD505-2E9C-101B-9397-08002B2CF9AE}" pid="103" name="FSC#UVEKCFG@15.1700:cooAddress">
    <vt:lpwstr>COO.2125.100.2.11323090</vt:lpwstr>
  </property>
  <property fmtid="{D5CDD505-2E9C-101B-9397-08002B2CF9AE}" pid="104" name="FSC#UVEKCFG@15.1700:sleeveFileReference">
    <vt:lpwstr/>
  </property>
  <property fmtid="{D5CDD505-2E9C-101B-9397-08002B2CF9AE}" pid="105" name="FSC#UVEKCFG@15.1700:BureauName">
    <vt:lpwstr/>
  </property>
  <property fmtid="{D5CDD505-2E9C-101B-9397-08002B2CF9AE}" pid="106" name="FSC#UVEKCFG@15.1700:BureauShortName">
    <vt:lpwstr/>
  </property>
  <property fmtid="{D5CDD505-2E9C-101B-9397-08002B2CF9AE}" pid="107" name="FSC#UVEKCFG@15.1700:BureauWebsite">
    <vt:lpwstr/>
  </property>
  <property fmtid="{D5CDD505-2E9C-101B-9397-08002B2CF9AE}" pid="108" name="FSC#UVEKCFG@15.1700:SubFileTitle">
    <vt:lpwstr>muster_planrechnung_rpv_2020-2021</vt:lpwstr>
  </property>
  <property fmtid="{D5CDD505-2E9C-101B-9397-08002B2CF9AE}" pid="109" name="FSC#UVEKCFG@15.1700:ForeignNumber">
    <vt:lpwstr/>
  </property>
  <property fmtid="{D5CDD505-2E9C-101B-9397-08002B2CF9AE}" pid="110" name="FSC#UVEKCFG@15.1700:Amtstitel">
    <vt:lpwstr/>
  </property>
  <property fmtid="{D5CDD505-2E9C-101B-9397-08002B2CF9AE}" pid="111" name="FSC#UVEKCFG@15.1700:ZusendungAm">
    <vt:lpwstr/>
  </property>
  <property fmtid="{D5CDD505-2E9C-101B-9397-08002B2CF9AE}" pid="112" name="FSC#UVEKCFG@15.1700:SignerLeft">
    <vt:lpwstr/>
  </property>
  <property fmtid="{D5CDD505-2E9C-101B-9397-08002B2CF9AE}" pid="113" name="FSC#UVEKCFG@15.1700:SignerRight">
    <vt:lpwstr/>
  </property>
  <property fmtid="{D5CDD505-2E9C-101B-9397-08002B2CF9AE}" pid="114" name="FSC#UVEKCFG@15.1700:SignerLeftJobTitle">
    <vt:lpwstr/>
  </property>
  <property fmtid="{D5CDD505-2E9C-101B-9397-08002B2CF9AE}" pid="115" name="FSC#UVEKCFG@15.1700:SignerRightJobTitle">
    <vt:lpwstr/>
  </property>
  <property fmtid="{D5CDD505-2E9C-101B-9397-08002B2CF9AE}" pid="116" name="FSC#UVEKCFG@15.1700:SignerLeftFunction">
    <vt:lpwstr/>
  </property>
  <property fmtid="{D5CDD505-2E9C-101B-9397-08002B2CF9AE}" pid="117" name="FSC#UVEKCFG@15.1700:SignerRightFunction">
    <vt:lpwstr/>
  </property>
  <property fmtid="{D5CDD505-2E9C-101B-9397-08002B2CF9AE}" pid="118" name="FSC#UVEKCFG@15.1700:SignerLeftUserRoleGroup">
    <vt:lpwstr/>
  </property>
  <property fmtid="{D5CDD505-2E9C-101B-9397-08002B2CF9AE}" pid="119" name="FSC#UVEKCFG@15.1700:SignerRightUserRoleGroup">
    <vt:lpwstr/>
  </property>
  <property fmtid="{D5CDD505-2E9C-101B-9397-08002B2CF9AE}" pid="120" name="FSC#UVEKCFG@15.1700:DocumentNumber">
    <vt:lpwstr>2018-08-21-0172</vt:lpwstr>
  </property>
  <property fmtid="{D5CDD505-2E9C-101B-9397-08002B2CF9AE}" pid="121" name="FSC#UVEKCFG@15.1700:AssignmentNumber">
    <vt:lpwstr/>
  </property>
  <property fmtid="{D5CDD505-2E9C-101B-9397-08002B2CF9AE}" pid="122" name="FSC#UVEKCFG@15.1700:EM_Personal">
    <vt:lpwstr/>
  </property>
  <property fmtid="{D5CDD505-2E9C-101B-9397-08002B2CF9AE}" pid="123" name="FSC#UVEKCFG@15.1700:EM_Geschlecht">
    <vt:lpwstr/>
  </property>
  <property fmtid="{D5CDD505-2E9C-101B-9397-08002B2CF9AE}" pid="124" name="FSC#UVEKCFG@15.1700:EM_GebDatum">
    <vt:lpwstr/>
  </property>
  <property fmtid="{D5CDD505-2E9C-101B-9397-08002B2CF9AE}" pid="125" name="FSC#UVEKCFG@15.1700:EM_Funktion">
    <vt:lpwstr/>
  </property>
  <property fmtid="{D5CDD505-2E9C-101B-9397-08002B2CF9AE}" pid="126" name="FSC#UVEKCFG@15.1700:EM_Beruf">
    <vt:lpwstr/>
  </property>
  <property fmtid="{D5CDD505-2E9C-101B-9397-08002B2CF9AE}" pid="127" name="FSC#UVEKCFG@15.1700:EM_SVNR">
    <vt:lpwstr/>
  </property>
  <property fmtid="{D5CDD505-2E9C-101B-9397-08002B2CF9AE}" pid="128" name="FSC#UVEKCFG@15.1700:EM_Familienstand">
    <vt:lpwstr/>
  </property>
  <property fmtid="{D5CDD505-2E9C-101B-9397-08002B2CF9AE}" pid="129" name="FSC#UVEKCFG@15.1700:EM_Muttersprache">
    <vt:lpwstr/>
  </property>
  <property fmtid="{D5CDD505-2E9C-101B-9397-08002B2CF9AE}" pid="130" name="FSC#UVEKCFG@15.1700:EM_Geboren_in">
    <vt:lpwstr/>
  </property>
  <property fmtid="{D5CDD505-2E9C-101B-9397-08002B2CF9AE}" pid="131" name="FSC#UVEKCFG@15.1700:EM_Briefanrede">
    <vt:lpwstr/>
  </property>
  <property fmtid="{D5CDD505-2E9C-101B-9397-08002B2CF9AE}" pid="132" name="FSC#UVEKCFG@15.1700:EM_Kommunikationssprache">
    <vt:lpwstr/>
  </property>
  <property fmtid="{D5CDD505-2E9C-101B-9397-08002B2CF9AE}" pid="133" name="FSC#UVEKCFG@15.1700:EM_Webseite">
    <vt:lpwstr/>
  </property>
  <property fmtid="{D5CDD505-2E9C-101B-9397-08002B2CF9AE}" pid="134" name="FSC#UVEKCFG@15.1700:EM_TelNr_Business">
    <vt:lpwstr/>
  </property>
  <property fmtid="{D5CDD505-2E9C-101B-9397-08002B2CF9AE}" pid="135" name="FSC#UVEKCFG@15.1700:EM_TelNr_Private">
    <vt:lpwstr/>
  </property>
  <property fmtid="{D5CDD505-2E9C-101B-9397-08002B2CF9AE}" pid="136" name="FSC#UVEKCFG@15.1700:EM_TelNr_Mobile">
    <vt:lpwstr/>
  </property>
  <property fmtid="{D5CDD505-2E9C-101B-9397-08002B2CF9AE}" pid="137" name="FSC#UVEKCFG@15.1700:EM_TelNr_Other">
    <vt:lpwstr/>
  </property>
  <property fmtid="{D5CDD505-2E9C-101B-9397-08002B2CF9AE}" pid="138" name="FSC#UVEKCFG@15.1700:EM_TelNr_Fax">
    <vt:lpwstr/>
  </property>
  <property fmtid="{D5CDD505-2E9C-101B-9397-08002B2CF9AE}" pid="139" name="FSC#UVEKCFG@15.1700:EM_EMail1">
    <vt:lpwstr/>
  </property>
  <property fmtid="{D5CDD505-2E9C-101B-9397-08002B2CF9AE}" pid="140" name="FSC#UVEKCFG@15.1700:EM_EMail2">
    <vt:lpwstr/>
  </property>
  <property fmtid="{D5CDD505-2E9C-101B-9397-08002B2CF9AE}" pid="141" name="FSC#UVEKCFG@15.1700:EM_EMail3">
    <vt:lpwstr/>
  </property>
  <property fmtid="{D5CDD505-2E9C-101B-9397-08002B2CF9AE}" pid="142" name="FSC#UVEKCFG@15.1700:EM_Name">
    <vt:lpwstr/>
  </property>
  <property fmtid="{D5CDD505-2E9C-101B-9397-08002B2CF9AE}" pid="143" name="FSC#UVEKCFG@15.1700:EM_UID">
    <vt:lpwstr/>
  </property>
  <property fmtid="{D5CDD505-2E9C-101B-9397-08002B2CF9AE}" pid="144" name="FSC#UVEKCFG@15.1700:EM_Rechtsform">
    <vt:lpwstr/>
  </property>
  <property fmtid="{D5CDD505-2E9C-101B-9397-08002B2CF9AE}" pid="145" name="FSC#UVEKCFG@15.1700:EM_Klassifizierung">
    <vt:lpwstr/>
  </property>
  <property fmtid="{D5CDD505-2E9C-101B-9397-08002B2CF9AE}" pid="146" name="FSC#UVEKCFG@15.1700:EM_Gruendungsjahr">
    <vt:lpwstr/>
  </property>
  <property fmtid="{D5CDD505-2E9C-101B-9397-08002B2CF9AE}" pid="147" name="FSC#UVEKCFG@15.1700:EM_Versandart">
    <vt:lpwstr>B-Post</vt:lpwstr>
  </property>
  <property fmtid="{D5CDD505-2E9C-101B-9397-08002B2CF9AE}" pid="148" name="FSC#UVEKCFG@15.1700:EM_Versandvermek">
    <vt:lpwstr/>
  </property>
  <property fmtid="{D5CDD505-2E9C-101B-9397-08002B2CF9AE}" pid="149" name="FSC#UVEKCFG@15.1700:EM_Anrede">
    <vt:lpwstr/>
  </property>
  <property fmtid="{D5CDD505-2E9C-101B-9397-08002B2CF9AE}" pid="150" name="FSC#UVEKCFG@15.1700:EM_Titel">
    <vt:lpwstr/>
  </property>
  <property fmtid="{D5CDD505-2E9C-101B-9397-08002B2CF9AE}" pid="151" name="FSC#UVEKCFG@15.1700:EM_Nachgestellter_Titel">
    <vt:lpwstr/>
  </property>
  <property fmtid="{D5CDD505-2E9C-101B-9397-08002B2CF9AE}" pid="152" name="FSC#UVEKCFG@15.1700:EM_Vorname">
    <vt:lpwstr/>
  </property>
  <property fmtid="{D5CDD505-2E9C-101B-9397-08002B2CF9AE}" pid="153" name="FSC#UVEKCFG@15.1700:EM_Nachname">
    <vt:lpwstr/>
  </property>
  <property fmtid="{D5CDD505-2E9C-101B-9397-08002B2CF9AE}" pid="154" name="FSC#UVEKCFG@15.1700:EM_Kurzbezeichnung">
    <vt:lpwstr/>
  </property>
  <property fmtid="{D5CDD505-2E9C-101B-9397-08002B2CF9AE}" pid="155" name="FSC#UVEKCFG@15.1700:EM_Organisations_Zeile_1">
    <vt:lpwstr/>
  </property>
  <property fmtid="{D5CDD505-2E9C-101B-9397-08002B2CF9AE}" pid="156" name="FSC#UVEKCFG@15.1700:EM_Organisations_Zeile_2">
    <vt:lpwstr/>
  </property>
  <property fmtid="{D5CDD505-2E9C-101B-9397-08002B2CF9AE}" pid="157" name="FSC#UVEKCFG@15.1700:EM_Organisations_Zeile_3">
    <vt:lpwstr/>
  </property>
  <property fmtid="{D5CDD505-2E9C-101B-9397-08002B2CF9AE}" pid="158" name="FSC#UVEKCFG@15.1700:EM_Strasse">
    <vt:lpwstr/>
  </property>
  <property fmtid="{D5CDD505-2E9C-101B-9397-08002B2CF9AE}" pid="159" name="FSC#UVEKCFG@15.1700:EM_Hausnummer">
    <vt:lpwstr/>
  </property>
  <property fmtid="{D5CDD505-2E9C-101B-9397-08002B2CF9AE}" pid="160" name="FSC#UVEKCFG@15.1700:EM_Strasse2">
    <vt:lpwstr/>
  </property>
  <property fmtid="{D5CDD505-2E9C-101B-9397-08002B2CF9AE}" pid="161" name="FSC#UVEKCFG@15.1700:EM_Hausnummer_Zusatz">
    <vt:lpwstr/>
  </property>
  <property fmtid="{D5CDD505-2E9C-101B-9397-08002B2CF9AE}" pid="162" name="FSC#UVEKCFG@15.1700:EM_Postfach">
    <vt:lpwstr/>
  </property>
  <property fmtid="{D5CDD505-2E9C-101B-9397-08002B2CF9AE}" pid="163" name="FSC#UVEKCFG@15.1700:EM_PLZ">
    <vt:lpwstr/>
  </property>
  <property fmtid="{D5CDD505-2E9C-101B-9397-08002B2CF9AE}" pid="164" name="FSC#UVEKCFG@15.1700:EM_Ort">
    <vt:lpwstr/>
  </property>
  <property fmtid="{D5CDD505-2E9C-101B-9397-08002B2CF9AE}" pid="165" name="FSC#UVEKCFG@15.1700:EM_Land">
    <vt:lpwstr/>
  </property>
  <property fmtid="{D5CDD505-2E9C-101B-9397-08002B2CF9AE}" pid="166" name="FSC#UVEKCFG@15.1700:EM_E_Mail_Adresse">
    <vt:lpwstr/>
  </property>
  <property fmtid="{D5CDD505-2E9C-101B-9397-08002B2CF9AE}" pid="167" name="FSC#UVEKCFG@15.1700:EM_Funktionsbezeichnung">
    <vt:lpwstr/>
  </property>
  <property fmtid="{D5CDD505-2E9C-101B-9397-08002B2CF9AE}" pid="168" name="FSC#UVEKCFG@15.1700:EM_Serienbrieffeld_1">
    <vt:lpwstr/>
  </property>
  <property fmtid="{D5CDD505-2E9C-101B-9397-08002B2CF9AE}" pid="169" name="FSC#UVEKCFG@15.1700:EM_Serienbrieffeld_2">
    <vt:lpwstr/>
  </property>
  <property fmtid="{D5CDD505-2E9C-101B-9397-08002B2CF9AE}" pid="170" name="FSC#UVEKCFG@15.1700:EM_Serienbrieffeld_3">
    <vt:lpwstr/>
  </property>
  <property fmtid="{D5CDD505-2E9C-101B-9397-08002B2CF9AE}" pid="171" name="FSC#UVEKCFG@15.1700:EM_Serienbrieffeld_4">
    <vt:lpwstr/>
  </property>
  <property fmtid="{D5CDD505-2E9C-101B-9397-08002B2CF9AE}" pid="172" name="FSC#UVEKCFG@15.1700:EM_Serienbrieffeld_5">
    <vt:lpwstr/>
  </property>
  <property fmtid="{D5CDD505-2E9C-101B-9397-08002B2CF9AE}" pid="173" name="FSC#UVEKCFG@15.1700:EM_Address">
    <vt:lpwstr/>
  </property>
  <property fmtid="{D5CDD505-2E9C-101B-9397-08002B2CF9AE}" pid="174" name="FSC#UVEKCFG@15.1700:Abs_Nachname">
    <vt:lpwstr/>
  </property>
  <property fmtid="{D5CDD505-2E9C-101B-9397-08002B2CF9AE}" pid="175" name="FSC#UVEKCFG@15.1700:Abs_Vorname">
    <vt:lpwstr/>
  </property>
  <property fmtid="{D5CDD505-2E9C-101B-9397-08002B2CF9AE}" pid="176" name="FSC#UVEKCFG@15.1700:Abs_Zeichen">
    <vt:lpwstr/>
  </property>
  <property fmtid="{D5CDD505-2E9C-101B-9397-08002B2CF9AE}" pid="177" name="FSC#UVEKCFG@15.1700:Anrede">
    <vt:lpwstr/>
  </property>
  <property fmtid="{D5CDD505-2E9C-101B-9397-08002B2CF9AE}" pid="178" name="FSC#UVEKCFG@15.1700:EM_Versandartspez">
    <vt:lpwstr/>
  </property>
  <property fmtid="{D5CDD505-2E9C-101B-9397-08002B2CF9AE}" pid="179" name="FSC#UVEKCFG@15.1700:Briefdatum">
    <vt:lpwstr>17.12.2018</vt:lpwstr>
  </property>
  <property fmtid="{D5CDD505-2E9C-101B-9397-08002B2CF9AE}" pid="180" name="FSC#UVEKCFG@15.1700:Empf_Zeichen">
    <vt:lpwstr/>
  </property>
  <property fmtid="{D5CDD505-2E9C-101B-9397-08002B2CF9AE}" pid="181" name="FSC#UVEKCFG@15.1700:FilialePLZ">
    <vt:lpwstr/>
  </property>
  <property fmtid="{D5CDD505-2E9C-101B-9397-08002B2CF9AE}" pid="182" name="FSC#UVEKCFG@15.1700:Gegenstand">
    <vt:lpwstr>muster_planrechnung_rpv_2020-2021</vt:lpwstr>
  </property>
  <property fmtid="{D5CDD505-2E9C-101B-9397-08002B2CF9AE}" pid="183" name="FSC#UVEKCFG@15.1700:Nummer">
    <vt:lpwstr>2018-08-21-0172</vt:lpwstr>
  </property>
  <property fmtid="{D5CDD505-2E9C-101B-9397-08002B2CF9AE}" pid="184" name="FSC#UVEKCFG@15.1700:Unterschrift_Nachname">
    <vt:lpwstr/>
  </property>
  <property fmtid="{D5CDD505-2E9C-101B-9397-08002B2CF9AE}" pid="185" name="FSC#UVEKCFG@15.1700:Unterschrift_Vorname">
    <vt:lpwstr/>
  </property>
  <property fmtid="{D5CDD505-2E9C-101B-9397-08002B2CF9AE}" pid="186" name="FSC#UVEKCFG@15.1700:FileResponsibleStreetPostal">
    <vt:lpwstr/>
  </property>
  <property fmtid="{D5CDD505-2E9C-101B-9397-08002B2CF9AE}" pid="187" name="FSC#UVEKCFG@15.1700:FileResponsiblezipcodePostal">
    <vt:lpwstr/>
  </property>
  <property fmtid="{D5CDD505-2E9C-101B-9397-08002B2CF9AE}" pid="188" name="FSC#UVEKCFG@15.1700:FileResponsiblecityPostal">
    <vt:lpwstr/>
  </property>
  <property fmtid="{D5CDD505-2E9C-101B-9397-08002B2CF9AE}" pid="189" name="FSC#UVEKCFG@15.1700:FileResponsibleStreetInvoice">
    <vt:lpwstr/>
  </property>
  <property fmtid="{D5CDD505-2E9C-101B-9397-08002B2CF9AE}" pid="190" name="FSC#UVEKCFG@15.1700:FileResponsiblezipcodeInvoice">
    <vt:lpwstr/>
  </property>
  <property fmtid="{D5CDD505-2E9C-101B-9397-08002B2CF9AE}" pid="191" name="FSC#UVEKCFG@15.1700:FileResponsiblecityInvoice">
    <vt:lpwstr/>
  </property>
  <property fmtid="{D5CDD505-2E9C-101B-9397-08002B2CF9AE}" pid="192" name="FSC#UVEKCFG@15.1700:ResponsibleDefaultRoleOrg">
    <vt:lpwstr/>
  </property>
  <property fmtid="{D5CDD505-2E9C-101B-9397-08002B2CF9AE}" pid="193" name="FSC#UVEKCFG@15.1700:SL_HStufe1">
    <vt:lpwstr/>
  </property>
  <property fmtid="{D5CDD505-2E9C-101B-9397-08002B2CF9AE}" pid="194" name="FSC#UVEKCFG@15.1700:SL_FStufe1">
    <vt:lpwstr/>
  </property>
  <property fmtid="{D5CDD505-2E9C-101B-9397-08002B2CF9AE}" pid="195" name="FSC#UVEKCFG@15.1700:SL_HStufe2">
    <vt:lpwstr/>
  </property>
  <property fmtid="{D5CDD505-2E9C-101B-9397-08002B2CF9AE}" pid="196" name="FSC#UVEKCFG@15.1700:SL_FStufe2">
    <vt:lpwstr/>
  </property>
  <property fmtid="{D5CDD505-2E9C-101B-9397-08002B2CF9AE}" pid="197" name="FSC#UVEKCFG@15.1700:SL_HStufe3">
    <vt:lpwstr/>
  </property>
  <property fmtid="{D5CDD505-2E9C-101B-9397-08002B2CF9AE}" pid="198" name="FSC#UVEKCFG@15.1700:SL_FStufe3">
    <vt:lpwstr/>
  </property>
  <property fmtid="{D5CDD505-2E9C-101B-9397-08002B2CF9AE}" pid="199" name="FSC#UVEKCFG@15.1700:SL_HStufe4">
    <vt:lpwstr/>
  </property>
  <property fmtid="{D5CDD505-2E9C-101B-9397-08002B2CF9AE}" pid="200" name="FSC#UVEKCFG@15.1700:SL_FStufe4">
    <vt:lpwstr/>
  </property>
  <property fmtid="{D5CDD505-2E9C-101B-9397-08002B2CF9AE}" pid="201" name="FSC#UVEKCFG@15.1700:SR_HStufe1">
    <vt:lpwstr/>
  </property>
  <property fmtid="{D5CDD505-2E9C-101B-9397-08002B2CF9AE}" pid="202" name="FSC#UVEKCFG@15.1700:SR_FStufe1">
    <vt:lpwstr/>
  </property>
  <property fmtid="{D5CDD505-2E9C-101B-9397-08002B2CF9AE}" pid="203" name="FSC#UVEKCFG@15.1700:SR_HStufe2">
    <vt:lpwstr/>
  </property>
  <property fmtid="{D5CDD505-2E9C-101B-9397-08002B2CF9AE}" pid="204" name="FSC#UVEKCFG@15.1700:SR_FStufe2">
    <vt:lpwstr/>
  </property>
  <property fmtid="{D5CDD505-2E9C-101B-9397-08002B2CF9AE}" pid="205" name="FSC#UVEKCFG@15.1700:SR_HStufe3">
    <vt:lpwstr/>
  </property>
  <property fmtid="{D5CDD505-2E9C-101B-9397-08002B2CF9AE}" pid="206" name="FSC#UVEKCFG@15.1700:SR_FStufe3">
    <vt:lpwstr/>
  </property>
  <property fmtid="{D5CDD505-2E9C-101B-9397-08002B2CF9AE}" pid="207" name="FSC#UVEKCFG@15.1700:SR_HStufe4">
    <vt:lpwstr/>
  </property>
  <property fmtid="{D5CDD505-2E9C-101B-9397-08002B2CF9AE}" pid="208" name="FSC#UVEKCFG@15.1700:SR_FStufe4">
    <vt:lpwstr/>
  </property>
  <property fmtid="{D5CDD505-2E9C-101B-9397-08002B2CF9AE}" pid="209" name="FSC#UVEKCFG@15.1700:FileResp_HStufe1">
    <vt:lpwstr/>
  </property>
  <property fmtid="{D5CDD505-2E9C-101B-9397-08002B2CF9AE}" pid="210" name="FSC#UVEKCFG@15.1700:FileResp_FStufe1">
    <vt:lpwstr/>
  </property>
  <property fmtid="{D5CDD505-2E9C-101B-9397-08002B2CF9AE}" pid="211" name="FSC#UVEKCFG@15.1700:FileResp_HStufe2">
    <vt:lpwstr/>
  </property>
  <property fmtid="{D5CDD505-2E9C-101B-9397-08002B2CF9AE}" pid="212" name="FSC#UVEKCFG@15.1700:FileResp_FStufe2">
    <vt:lpwstr/>
  </property>
  <property fmtid="{D5CDD505-2E9C-101B-9397-08002B2CF9AE}" pid="213" name="FSC#UVEKCFG@15.1700:FileResp_HStufe3">
    <vt:lpwstr/>
  </property>
  <property fmtid="{D5CDD505-2E9C-101B-9397-08002B2CF9AE}" pid="214" name="FSC#UVEKCFG@15.1700:FileResp_FStufe3">
    <vt:lpwstr/>
  </property>
  <property fmtid="{D5CDD505-2E9C-101B-9397-08002B2CF9AE}" pid="215" name="FSC#UVEKCFG@15.1700:FileResp_HStufe4">
    <vt:lpwstr/>
  </property>
  <property fmtid="{D5CDD505-2E9C-101B-9397-08002B2CF9AE}" pid="216" name="FSC#UVEKCFG@15.1700:FileResp_FStufe4">
    <vt:lpwstr/>
  </property>
  <property fmtid="{D5CDD505-2E9C-101B-9397-08002B2CF9AE}" pid="217" name="FSC#ATSTATECFG@1.1001:Office">
    <vt:lpwstr/>
  </property>
  <property fmtid="{D5CDD505-2E9C-101B-9397-08002B2CF9AE}" pid="218" name="FSC#ATSTATECFG@1.1001:Agent">
    <vt:lpwstr/>
  </property>
  <property fmtid="{D5CDD505-2E9C-101B-9397-08002B2CF9AE}" pid="219" name="FSC#ATSTATECFG@1.1001:AgentPhone">
    <vt:lpwstr/>
  </property>
  <property fmtid="{D5CDD505-2E9C-101B-9397-08002B2CF9AE}" pid="220" name="FSC#ATSTATECFG@1.1001:DepartmentFax">
    <vt:lpwstr/>
  </property>
  <property fmtid="{D5CDD505-2E9C-101B-9397-08002B2CF9AE}" pid="221" name="FSC#ATSTATECFG@1.1001:DepartmentEmail">
    <vt:lpwstr/>
  </property>
  <property fmtid="{D5CDD505-2E9C-101B-9397-08002B2CF9AE}" pid="222" name="FSC#ATSTATECFG@1.1001:SubfileDate">
    <vt:lpwstr/>
  </property>
  <property fmtid="{D5CDD505-2E9C-101B-9397-08002B2CF9AE}" pid="223" name="FSC#ATSTATECFG@1.1001:SubfileSubject">
    <vt:lpwstr>muster_planrechnungrpv20182019 (Kopie)</vt:lpwstr>
  </property>
  <property fmtid="{D5CDD505-2E9C-101B-9397-08002B2CF9AE}" pid="224" name="FSC#ATSTATECFG@1.1001:DepartmentZipCode">
    <vt:lpwstr/>
  </property>
  <property fmtid="{D5CDD505-2E9C-101B-9397-08002B2CF9AE}" pid="225" name="FSC#ATSTATECFG@1.1001:DepartmentCountry">
    <vt:lpwstr/>
  </property>
  <property fmtid="{D5CDD505-2E9C-101B-9397-08002B2CF9AE}" pid="226" name="FSC#ATSTATECFG@1.1001:DepartmentCity">
    <vt:lpwstr/>
  </property>
  <property fmtid="{D5CDD505-2E9C-101B-9397-08002B2CF9AE}" pid="227" name="FSC#ATSTATECFG@1.1001:DepartmentStreet">
    <vt:lpwstr/>
  </property>
  <property fmtid="{D5CDD505-2E9C-101B-9397-08002B2CF9AE}" pid="228" name="FSC#ATSTATECFG@1.1001:DepartmentDVR">
    <vt:lpwstr/>
  </property>
  <property fmtid="{D5CDD505-2E9C-101B-9397-08002B2CF9AE}" pid="229" name="FSC#ATSTATECFG@1.1001:DepartmentUID">
    <vt:lpwstr/>
  </property>
  <property fmtid="{D5CDD505-2E9C-101B-9397-08002B2CF9AE}" pid="230" name="FSC#ATSTATECFG@1.1001:SubfileReference">
    <vt:lpwstr>BAV-313.100-00009/00002/00007</vt:lpwstr>
  </property>
  <property fmtid="{D5CDD505-2E9C-101B-9397-08002B2CF9AE}" pid="231" name="FSC#ATSTATECFG@1.1001:Clause">
    <vt:lpwstr/>
  </property>
  <property fmtid="{D5CDD505-2E9C-101B-9397-08002B2CF9AE}" pid="232" name="FSC#ATSTATECFG@1.1001:ApprovedSignature">
    <vt:lpwstr/>
  </property>
  <property fmtid="{D5CDD505-2E9C-101B-9397-08002B2CF9AE}" pid="233" name="FSC#ATSTATECFG@1.1001:BankAccount">
    <vt:lpwstr/>
  </property>
  <property fmtid="{D5CDD505-2E9C-101B-9397-08002B2CF9AE}" pid="234" name="FSC#ATSTATECFG@1.1001:BankAccountOwner">
    <vt:lpwstr/>
  </property>
  <property fmtid="{D5CDD505-2E9C-101B-9397-08002B2CF9AE}" pid="235" name="FSC#ATSTATECFG@1.1001:BankInstitute">
    <vt:lpwstr/>
  </property>
  <property fmtid="{D5CDD505-2E9C-101B-9397-08002B2CF9AE}" pid="236" name="FSC#ATSTATECFG@1.1001:BankAccountID">
    <vt:lpwstr/>
  </property>
  <property fmtid="{D5CDD505-2E9C-101B-9397-08002B2CF9AE}" pid="237" name="FSC#ATSTATECFG@1.1001:BankAccountIBAN">
    <vt:lpwstr/>
  </property>
  <property fmtid="{D5CDD505-2E9C-101B-9397-08002B2CF9AE}" pid="238" name="FSC#ATSTATECFG@1.1001:BankAccountBIC">
    <vt:lpwstr/>
  </property>
  <property fmtid="{D5CDD505-2E9C-101B-9397-08002B2CF9AE}" pid="239" name="FSC#ATSTATECFG@1.1001:BankName">
    <vt:lpwstr/>
  </property>
  <property fmtid="{D5CDD505-2E9C-101B-9397-08002B2CF9AE}" pid="240" name="FSC#FSCFOLIO@1.1001:docpropproject">
    <vt:lpwstr/>
  </property>
</Properties>
</file>